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 - Ostatní náklady" sheetId="2" r:id="rId2"/>
    <sheet name="01 - Stavební úpravy" sheetId="3" r:id="rId3"/>
    <sheet name="02 - Elektroinstalace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'00 - Ostatní náklady'!$C$121:$K$153</definedName>
    <definedName name="_xlnm.Print_Area" localSheetId="1">'00 - Ostatní náklady'!$C$4:$J$76,'00 - Ostatní náklady'!$C$82:$J$103,'00 - Ostatní náklady'!$C$109:$K$153</definedName>
    <definedName name="_xlnm.Print_Titles" localSheetId="1">'00 - Ostatní náklady'!$121:$121</definedName>
    <definedName name="_xlnm._FilterDatabase" localSheetId="2" hidden="1">'01 - Stavební úpravy'!$C$127:$K$538</definedName>
    <definedName name="_xlnm.Print_Area" localSheetId="2">'01 - Stavební úpravy'!$C$4:$J$76,'01 - Stavební úpravy'!$C$82:$J$109,'01 - Stavební úpravy'!$C$115:$K$538</definedName>
    <definedName name="_xlnm.Print_Titles" localSheetId="2">'01 - Stavební úpravy'!$127:$127</definedName>
    <definedName name="_xlnm._FilterDatabase" localSheetId="3" hidden="1">'02 - Elektroinstalace'!$C$125:$K$300</definedName>
    <definedName name="_xlnm.Print_Area" localSheetId="3">'02 - Elektroinstalace'!$C$4:$J$76,'02 - Elektroinstalace'!$C$82:$J$107,'02 - Elektroinstalace'!$C$113:$K$300</definedName>
    <definedName name="_xlnm.Print_Titles" localSheetId="3">'02 - Elektroinstalace'!$125:$125</definedName>
  </definedNames>
  <calcPr/>
</workbook>
</file>

<file path=xl/calcChain.xml><?xml version="1.0" encoding="utf-8"?>
<calcChain xmlns="http://schemas.openxmlformats.org/spreadsheetml/2006/main">
  <c i="4" r="J37"/>
  <c r="J36"/>
  <c i="1" r="AY97"/>
  <c i="4" r="J35"/>
  <c i="1" r="AX97"/>
  <c i="4" r="BI298"/>
  <c r="BH298"/>
  <c r="BG298"/>
  <c r="BF298"/>
  <c r="T298"/>
  <c r="R298"/>
  <c r="P298"/>
  <c r="BK298"/>
  <c r="J298"/>
  <c r="BE298"/>
  <c r="BI295"/>
  <c r="BH295"/>
  <c r="BG295"/>
  <c r="BF295"/>
  <c r="T295"/>
  <c r="R295"/>
  <c r="P295"/>
  <c r="BK295"/>
  <c r="J295"/>
  <c r="BE295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4"/>
  <c r="BH284"/>
  <c r="BG284"/>
  <c r="BF284"/>
  <c r="T284"/>
  <c r="R284"/>
  <c r="P284"/>
  <c r="BK284"/>
  <c r="J284"/>
  <c r="BE284"/>
  <c r="BI281"/>
  <c r="BH281"/>
  <c r="BG281"/>
  <c r="BF281"/>
  <c r="T281"/>
  <c r="R281"/>
  <c r="P281"/>
  <c r="BK281"/>
  <c r="J281"/>
  <c r="BE281"/>
  <c r="BI278"/>
  <c r="BH278"/>
  <c r="BG278"/>
  <c r="BF278"/>
  <c r="T278"/>
  <c r="R278"/>
  <c r="P278"/>
  <c r="BK278"/>
  <c r="J278"/>
  <c r="BE278"/>
  <c r="BI275"/>
  <c r="BH275"/>
  <c r="BG275"/>
  <c r="BF275"/>
  <c r="T275"/>
  <c r="R275"/>
  <c r="P275"/>
  <c r="BK275"/>
  <c r="J275"/>
  <c r="BE275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5"/>
  <c r="BH265"/>
  <c r="BG265"/>
  <c r="BF265"/>
  <c r="T265"/>
  <c r="T264"/>
  <c r="R265"/>
  <c r="R264"/>
  <c r="P265"/>
  <c r="P264"/>
  <c r="BK265"/>
  <c r="BK264"/>
  <c r="J264"/>
  <c r="J265"/>
  <c r="BE265"/>
  <c r="J106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T256"/>
  <c r="T255"/>
  <c r="R257"/>
  <c r="R256"/>
  <c r="R255"/>
  <c r="P257"/>
  <c r="P256"/>
  <c r="P255"/>
  <c r="BK257"/>
  <c r="BK256"/>
  <c r="J256"/>
  <c r="BK255"/>
  <c r="J255"/>
  <c r="J257"/>
  <c r="BE257"/>
  <c r="J105"/>
  <c r="J104"/>
  <c r="BI254"/>
  <c r="BH254"/>
  <c r="BG254"/>
  <c r="BF254"/>
  <c r="T254"/>
  <c r="R254"/>
  <c r="P254"/>
  <c r="BK254"/>
  <c r="J254"/>
  <c r="BE254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1"/>
  <c r="BH241"/>
  <c r="BG241"/>
  <c r="BF241"/>
  <c r="T241"/>
  <c r="R241"/>
  <c r="P241"/>
  <c r="BK241"/>
  <c r="J241"/>
  <c r="BE241"/>
  <c r="BI239"/>
  <c r="BH239"/>
  <c r="BG239"/>
  <c r="BF239"/>
  <c r="T239"/>
  <c r="T238"/>
  <c r="T237"/>
  <c r="R239"/>
  <c r="R238"/>
  <c r="R237"/>
  <c r="P239"/>
  <c r="P238"/>
  <c r="P237"/>
  <c r="BK239"/>
  <c r="BK238"/>
  <c r="J238"/>
  <c r="BK237"/>
  <c r="J237"/>
  <c r="J239"/>
  <c r="BE239"/>
  <c r="J103"/>
  <c r="J102"/>
  <c r="BI236"/>
  <c r="BH236"/>
  <c r="BG236"/>
  <c r="BF236"/>
  <c r="T236"/>
  <c r="T235"/>
  <c r="R236"/>
  <c r="R235"/>
  <c r="P236"/>
  <c r="P235"/>
  <c r="BK236"/>
  <c r="BK235"/>
  <c r="J235"/>
  <c r="J236"/>
  <c r="BE236"/>
  <c r="J101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T231"/>
  <c r="R232"/>
  <c r="R231"/>
  <c r="P232"/>
  <c r="P231"/>
  <c r="BK232"/>
  <c r="BK231"/>
  <c r="J231"/>
  <c r="J232"/>
  <c r="BE232"/>
  <c r="J100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T138"/>
  <c r="R139"/>
  <c r="R138"/>
  <c r="P139"/>
  <c r="P138"/>
  <c r="BK139"/>
  <c r="BK138"/>
  <c r="J138"/>
  <c r="J139"/>
  <c r="BE139"/>
  <c r="J99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F37"/>
  <c i="1" r="BD97"/>
  <c i="4" r="BH129"/>
  <c r="F36"/>
  <c i="1" r="BC97"/>
  <c i="4" r="BG129"/>
  <c r="F35"/>
  <c i="1" r="BB97"/>
  <c i="4" r="BF129"/>
  <c r="J34"/>
  <c i="1" r="AW97"/>
  <c i="4" r="F34"/>
  <c i="1" r="BA97"/>
  <c i="4" r="T129"/>
  <c r="T128"/>
  <c r="T127"/>
  <c r="T126"/>
  <c r="R129"/>
  <c r="R128"/>
  <c r="R127"/>
  <c r="R126"/>
  <c r="P129"/>
  <c r="P128"/>
  <c r="P127"/>
  <c r="P126"/>
  <c i="1" r="AU97"/>
  <c i="4" r="BK129"/>
  <c r="BK128"/>
  <c r="J128"/>
  <c r="BK127"/>
  <c r="J127"/>
  <c r="BK126"/>
  <c r="J126"/>
  <c r="J96"/>
  <c r="J30"/>
  <c i="1" r="AG97"/>
  <c i="4" r="J129"/>
  <c r="BE129"/>
  <c r="J33"/>
  <c i="1" r="AV97"/>
  <c i="4" r="F33"/>
  <c i="1" r="AZ97"/>
  <c i="4" r="J98"/>
  <c r="J97"/>
  <c r="F120"/>
  <c r="E118"/>
  <c r="F89"/>
  <c r="E87"/>
  <c r="J39"/>
  <c r="J24"/>
  <c r="E24"/>
  <c r="J123"/>
  <c r="J92"/>
  <c r="J23"/>
  <c r="J21"/>
  <c r="E21"/>
  <c r="J122"/>
  <c r="J91"/>
  <c r="J20"/>
  <c r="J18"/>
  <c r="E18"/>
  <c r="F123"/>
  <c r="F92"/>
  <c r="J17"/>
  <c r="J15"/>
  <c r="E15"/>
  <c r="F122"/>
  <c r="F91"/>
  <c r="J14"/>
  <c r="J12"/>
  <c r="J120"/>
  <c r="J89"/>
  <c r="E7"/>
  <c r="E116"/>
  <c r="E85"/>
  <c i="3" r="J37"/>
  <c r="J36"/>
  <c i="1" r="AY96"/>
  <c i="3" r="J35"/>
  <c i="1" r="AX96"/>
  <c i="3" r="BI536"/>
  <c r="BH536"/>
  <c r="BG536"/>
  <c r="BF536"/>
  <c r="T536"/>
  <c r="R536"/>
  <c r="P536"/>
  <c r="BK536"/>
  <c r="J536"/>
  <c r="BE536"/>
  <c r="BI533"/>
  <c r="BH533"/>
  <c r="BG533"/>
  <c r="BF533"/>
  <c r="T533"/>
  <c r="R533"/>
  <c r="P533"/>
  <c r="BK533"/>
  <c r="J533"/>
  <c r="BE533"/>
  <c r="BI530"/>
  <c r="BH530"/>
  <c r="BG530"/>
  <c r="BF530"/>
  <c r="T530"/>
  <c r="R530"/>
  <c r="P530"/>
  <c r="BK530"/>
  <c r="J530"/>
  <c r="BE530"/>
  <c r="BI527"/>
  <c r="BH527"/>
  <c r="BG527"/>
  <c r="BF527"/>
  <c r="T527"/>
  <c r="R527"/>
  <c r="P527"/>
  <c r="BK527"/>
  <c r="J527"/>
  <c r="BE527"/>
  <c r="BI524"/>
  <c r="BH524"/>
  <c r="BG524"/>
  <c r="BF524"/>
  <c r="T524"/>
  <c r="R524"/>
  <c r="P524"/>
  <c r="BK524"/>
  <c r="J524"/>
  <c r="BE524"/>
  <c r="BI521"/>
  <c r="BH521"/>
  <c r="BG521"/>
  <c r="BF521"/>
  <c r="T521"/>
  <c r="T520"/>
  <c r="T519"/>
  <c r="R521"/>
  <c r="R520"/>
  <c r="R519"/>
  <c r="P521"/>
  <c r="P520"/>
  <c r="P519"/>
  <c r="BK521"/>
  <c r="BK520"/>
  <c r="J520"/>
  <c r="BK519"/>
  <c r="J519"/>
  <c r="J521"/>
  <c r="BE521"/>
  <c r="J108"/>
  <c r="J107"/>
  <c r="BI518"/>
  <c r="BH518"/>
  <c r="BG518"/>
  <c r="BF518"/>
  <c r="T518"/>
  <c r="T517"/>
  <c r="R518"/>
  <c r="R517"/>
  <c r="P518"/>
  <c r="P517"/>
  <c r="BK518"/>
  <c r="BK517"/>
  <c r="J517"/>
  <c r="J518"/>
  <c r="BE518"/>
  <c r="J106"/>
  <c r="BI516"/>
  <c r="BH516"/>
  <c r="BG516"/>
  <c r="BF516"/>
  <c r="T516"/>
  <c r="R516"/>
  <c r="P516"/>
  <c r="BK516"/>
  <c r="J516"/>
  <c r="BE516"/>
  <c r="BI514"/>
  <c r="BH514"/>
  <c r="BG514"/>
  <c r="BF514"/>
  <c r="T514"/>
  <c r="R514"/>
  <c r="P514"/>
  <c r="BK514"/>
  <c r="J514"/>
  <c r="BE514"/>
  <c r="BI513"/>
  <c r="BH513"/>
  <c r="BG513"/>
  <c r="BF513"/>
  <c r="T513"/>
  <c r="T512"/>
  <c r="R513"/>
  <c r="R512"/>
  <c r="P513"/>
  <c r="P512"/>
  <c r="BK513"/>
  <c r="BK512"/>
  <c r="J512"/>
  <c r="J513"/>
  <c r="BE513"/>
  <c r="J105"/>
  <c r="BI508"/>
  <c r="BH508"/>
  <c r="BG508"/>
  <c r="BF508"/>
  <c r="T508"/>
  <c r="R508"/>
  <c r="P508"/>
  <c r="BK508"/>
  <c r="J508"/>
  <c r="BE508"/>
  <c r="BI506"/>
  <c r="BH506"/>
  <c r="BG506"/>
  <c r="BF506"/>
  <c r="T506"/>
  <c r="R506"/>
  <c r="P506"/>
  <c r="BK506"/>
  <c r="J506"/>
  <c r="BE506"/>
  <c r="BI502"/>
  <c r="BH502"/>
  <c r="BG502"/>
  <c r="BF502"/>
  <c r="T502"/>
  <c r="R502"/>
  <c r="P502"/>
  <c r="BK502"/>
  <c r="J502"/>
  <c r="BE502"/>
  <c r="BI500"/>
  <c r="BH500"/>
  <c r="BG500"/>
  <c r="BF500"/>
  <c r="T500"/>
  <c r="R500"/>
  <c r="P500"/>
  <c r="BK500"/>
  <c r="J500"/>
  <c r="BE500"/>
  <c r="BI496"/>
  <c r="BH496"/>
  <c r="BG496"/>
  <c r="BF496"/>
  <c r="T496"/>
  <c r="T495"/>
  <c r="R496"/>
  <c r="R495"/>
  <c r="P496"/>
  <c r="P495"/>
  <c r="BK496"/>
  <c r="BK495"/>
  <c r="J495"/>
  <c r="J496"/>
  <c r="BE496"/>
  <c r="J104"/>
  <c r="BI491"/>
  <c r="BH491"/>
  <c r="BG491"/>
  <c r="BF491"/>
  <c r="T491"/>
  <c r="R491"/>
  <c r="P491"/>
  <c r="BK491"/>
  <c r="J491"/>
  <c r="BE491"/>
  <c r="BI487"/>
  <c r="BH487"/>
  <c r="BG487"/>
  <c r="BF487"/>
  <c r="T487"/>
  <c r="R487"/>
  <c r="P487"/>
  <c r="BK487"/>
  <c r="J487"/>
  <c r="BE487"/>
  <c r="BI482"/>
  <c r="BH482"/>
  <c r="BG482"/>
  <c r="BF482"/>
  <c r="T482"/>
  <c r="R482"/>
  <c r="P482"/>
  <c r="BK482"/>
  <c r="J482"/>
  <c r="BE482"/>
  <c r="BI478"/>
  <c r="BH478"/>
  <c r="BG478"/>
  <c r="BF478"/>
  <c r="T478"/>
  <c r="R478"/>
  <c r="P478"/>
  <c r="BK478"/>
  <c r="J478"/>
  <c r="BE478"/>
  <c r="BI472"/>
  <c r="BH472"/>
  <c r="BG472"/>
  <c r="BF472"/>
  <c r="T472"/>
  <c r="R472"/>
  <c r="P472"/>
  <c r="BK472"/>
  <c r="J472"/>
  <c r="BE472"/>
  <c r="BI467"/>
  <c r="BH467"/>
  <c r="BG467"/>
  <c r="BF467"/>
  <c r="T467"/>
  <c r="R467"/>
  <c r="P467"/>
  <c r="BK467"/>
  <c r="J467"/>
  <c r="BE467"/>
  <c r="BI462"/>
  <c r="BH462"/>
  <c r="BG462"/>
  <c r="BF462"/>
  <c r="T462"/>
  <c r="R462"/>
  <c r="P462"/>
  <c r="BK462"/>
  <c r="J462"/>
  <c r="BE462"/>
  <c r="BI459"/>
  <c r="BH459"/>
  <c r="BG459"/>
  <c r="BF459"/>
  <c r="T459"/>
  <c r="R459"/>
  <c r="P459"/>
  <c r="BK459"/>
  <c r="J459"/>
  <c r="BE459"/>
  <c r="BI455"/>
  <c r="BH455"/>
  <c r="BG455"/>
  <c r="BF455"/>
  <c r="T455"/>
  <c r="R455"/>
  <c r="P455"/>
  <c r="BK455"/>
  <c r="J455"/>
  <c r="BE455"/>
  <c r="BI454"/>
  <c r="BH454"/>
  <c r="BG454"/>
  <c r="BF454"/>
  <c r="T454"/>
  <c r="R454"/>
  <c r="P454"/>
  <c r="BK454"/>
  <c r="J454"/>
  <c r="BE454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/>
  <c r="BI445"/>
  <c r="BH445"/>
  <c r="BG445"/>
  <c r="BF445"/>
  <c r="T445"/>
  <c r="R445"/>
  <c r="P445"/>
  <c r="BK445"/>
  <c r="J445"/>
  <c r="BE445"/>
  <c r="BI443"/>
  <c r="BH443"/>
  <c r="BG443"/>
  <c r="BF443"/>
  <c r="T443"/>
  <c r="R443"/>
  <c r="P443"/>
  <c r="BK443"/>
  <c r="J443"/>
  <c r="BE443"/>
  <c r="BI435"/>
  <c r="BH435"/>
  <c r="BG435"/>
  <c r="BF435"/>
  <c r="T435"/>
  <c r="R435"/>
  <c r="P435"/>
  <c r="BK435"/>
  <c r="J435"/>
  <c r="BE435"/>
  <c r="BI431"/>
  <c r="BH431"/>
  <c r="BG431"/>
  <c r="BF431"/>
  <c r="T431"/>
  <c r="R431"/>
  <c r="P431"/>
  <c r="BK431"/>
  <c r="J431"/>
  <c r="BE431"/>
  <c r="BI427"/>
  <c r="BH427"/>
  <c r="BG427"/>
  <c r="BF427"/>
  <c r="T427"/>
  <c r="R427"/>
  <c r="P427"/>
  <c r="BK427"/>
  <c r="J427"/>
  <c r="BE427"/>
  <c r="BI424"/>
  <c r="BH424"/>
  <c r="BG424"/>
  <c r="BF424"/>
  <c r="T424"/>
  <c r="R424"/>
  <c r="P424"/>
  <c r="BK424"/>
  <c r="J424"/>
  <c r="BE424"/>
  <c r="BI422"/>
  <c r="BH422"/>
  <c r="BG422"/>
  <c r="BF422"/>
  <c r="T422"/>
  <c r="R422"/>
  <c r="P422"/>
  <c r="BK422"/>
  <c r="J422"/>
  <c r="BE422"/>
  <c r="BI420"/>
  <c r="BH420"/>
  <c r="BG420"/>
  <c r="BF420"/>
  <c r="T420"/>
  <c r="R420"/>
  <c r="P420"/>
  <c r="BK420"/>
  <c r="J420"/>
  <c r="BE420"/>
  <c r="BI419"/>
  <c r="BH419"/>
  <c r="BG419"/>
  <c r="BF419"/>
  <c r="T419"/>
  <c r="R419"/>
  <c r="P419"/>
  <c r="BK419"/>
  <c r="J419"/>
  <c r="BE419"/>
  <c r="BI418"/>
  <c r="BH418"/>
  <c r="BG418"/>
  <c r="BF418"/>
  <c r="T418"/>
  <c r="R418"/>
  <c r="P418"/>
  <c r="BK418"/>
  <c r="J418"/>
  <c r="BE418"/>
  <c r="BI416"/>
  <c r="BH416"/>
  <c r="BG416"/>
  <c r="BF416"/>
  <c r="T416"/>
  <c r="R416"/>
  <c r="P416"/>
  <c r="BK416"/>
  <c r="J416"/>
  <c r="BE416"/>
  <c r="BI414"/>
  <c r="BH414"/>
  <c r="BG414"/>
  <c r="BF414"/>
  <c r="T414"/>
  <c r="R414"/>
  <c r="P414"/>
  <c r="BK414"/>
  <c r="J414"/>
  <c r="BE414"/>
  <c r="BI413"/>
  <c r="BH413"/>
  <c r="BG413"/>
  <c r="BF413"/>
  <c r="T413"/>
  <c r="R413"/>
  <c r="P413"/>
  <c r="BK413"/>
  <c r="J413"/>
  <c r="BE413"/>
  <c r="BI412"/>
  <c r="BH412"/>
  <c r="BG412"/>
  <c r="BF412"/>
  <c r="T412"/>
  <c r="R412"/>
  <c r="P412"/>
  <c r="BK412"/>
  <c r="J412"/>
  <c r="BE412"/>
  <c r="BI411"/>
  <c r="BH411"/>
  <c r="BG411"/>
  <c r="BF411"/>
  <c r="T411"/>
  <c r="R411"/>
  <c r="P411"/>
  <c r="BK411"/>
  <c r="J411"/>
  <c r="BE411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4"/>
  <c r="BH404"/>
  <c r="BG404"/>
  <c r="BF404"/>
  <c r="T404"/>
  <c r="R404"/>
  <c r="P404"/>
  <c r="BK404"/>
  <c r="J404"/>
  <c r="BE404"/>
  <c r="BI402"/>
  <c r="BH402"/>
  <c r="BG402"/>
  <c r="BF402"/>
  <c r="T402"/>
  <c r="R402"/>
  <c r="P402"/>
  <c r="BK402"/>
  <c r="J402"/>
  <c r="BE402"/>
  <c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87"/>
  <c r="BH387"/>
  <c r="BG387"/>
  <c r="BF387"/>
  <c r="T387"/>
  <c r="R387"/>
  <c r="P387"/>
  <c r="BK387"/>
  <c r="J387"/>
  <c r="BE387"/>
  <c r="BI385"/>
  <c r="BH385"/>
  <c r="BG385"/>
  <c r="BF385"/>
  <c r="T385"/>
  <c r="R385"/>
  <c r="P385"/>
  <c r="BK385"/>
  <c r="J385"/>
  <c r="BE385"/>
  <c r="BI382"/>
  <c r="BH382"/>
  <c r="BG382"/>
  <c r="BF382"/>
  <c r="T382"/>
  <c r="R382"/>
  <c r="P382"/>
  <c r="BK382"/>
  <c r="J382"/>
  <c r="BE382"/>
  <c r="BI380"/>
  <c r="BH380"/>
  <c r="BG380"/>
  <c r="BF380"/>
  <c r="T380"/>
  <c r="R380"/>
  <c r="P380"/>
  <c r="BK380"/>
  <c r="J380"/>
  <c r="BE380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1"/>
  <c r="BH371"/>
  <c r="BG371"/>
  <c r="BF371"/>
  <c r="T371"/>
  <c r="T370"/>
  <c r="R371"/>
  <c r="R370"/>
  <c r="P371"/>
  <c r="P370"/>
  <c r="BK371"/>
  <c r="BK370"/>
  <c r="J370"/>
  <c r="J371"/>
  <c r="BE371"/>
  <c r="J103"/>
  <c r="BI366"/>
  <c r="BH366"/>
  <c r="BG366"/>
  <c r="BF366"/>
  <c r="T366"/>
  <c r="R366"/>
  <c r="P366"/>
  <c r="BK366"/>
  <c r="J366"/>
  <c r="BE366"/>
  <c r="BI362"/>
  <c r="BH362"/>
  <c r="BG362"/>
  <c r="BF362"/>
  <c r="T362"/>
  <c r="R362"/>
  <c r="P362"/>
  <c r="BK362"/>
  <c r="J362"/>
  <c r="BE362"/>
  <c r="BI358"/>
  <c r="BH358"/>
  <c r="BG358"/>
  <c r="BF358"/>
  <c r="T358"/>
  <c r="R358"/>
  <c r="P358"/>
  <c r="BK358"/>
  <c r="J358"/>
  <c r="BE358"/>
  <c r="BI354"/>
  <c r="BH354"/>
  <c r="BG354"/>
  <c r="BF354"/>
  <c r="T354"/>
  <c r="R354"/>
  <c r="P354"/>
  <c r="BK354"/>
  <c r="J354"/>
  <c r="BE354"/>
  <c r="BI350"/>
  <c r="BH350"/>
  <c r="BG350"/>
  <c r="BF350"/>
  <c r="T350"/>
  <c r="T349"/>
  <c r="R350"/>
  <c r="R349"/>
  <c r="P350"/>
  <c r="P349"/>
  <c r="BK350"/>
  <c r="BK349"/>
  <c r="J349"/>
  <c r="J350"/>
  <c r="BE350"/>
  <c r="J102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/>
  <c r="BI343"/>
  <c r="BH343"/>
  <c r="BG343"/>
  <c r="BF343"/>
  <c r="T343"/>
  <c r="T342"/>
  <c r="R343"/>
  <c r="R342"/>
  <c r="P343"/>
  <c r="P342"/>
  <c r="BK343"/>
  <c r="BK342"/>
  <c r="J342"/>
  <c r="J343"/>
  <c r="BE343"/>
  <c r="J101"/>
  <c r="BI338"/>
  <c r="BH338"/>
  <c r="BG338"/>
  <c r="BF338"/>
  <c r="T338"/>
  <c r="R338"/>
  <c r="P338"/>
  <c r="BK338"/>
  <c r="J338"/>
  <c r="BE338"/>
  <c r="BI335"/>
  <c r="BH335"/>
  <c r="BG335"/>
  <c r="BF335"/>
  <c r="T335"/>
  <c r="R335"/>
  <c r="P335"/>
  <c r="BK335"/>
  <c r="J335"/>
  <c r="BE335"/>
  <c r="BI332"/>
  <c r="BH332"/>
  <c r="BG332"/>
  <c r="BF332"/>
  <c r="T332"/>
  <c r="R332"/>
  <c r="P332"/>
  <c r="BK332"/>
  <c r="J332"/>
  <c r="BE332"/>
  <c r="BI322"/>
  <c r="BH322"/>
  <c r="BG322"/>
  <c r="BF322"/>
  <c r="T322"/>
  <c r="T321"/>
  <c r="R322"/>
  <c r="R321"/>
  <c r="P322"/>
  <c r="P321"/>
  <c r="BK322"/>
  <c r="BK321"/>
  <c r="J321"/>
  <c r="J322"/>
  <c r="BE322"/>
  <c r="J100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10"/>
  <c r="BH310"/>
  <c r="BG310"/>
  <c r="BF310"/>
  <c r="T310"/>
  <c r="R310"/>
  <c r="P310"/>
  <c r="BK310"/>
  <c r="J310"/>
  <c r="BE310"/>
  <c r="BI306"/>
  <c r="BH306"/>
  <c r="BG306"/>
  <c r="BF306"/>
  <c r="T306"/>
  <c r="R306"/>
  <c r="P306"/>
  <c r="BK306"/>
  <c r="J306"/>
  <c r="BE306"/>
  <c r="BI299"/>
  <c r="BH299"/>
  <c r="BG299"/>
  <c r="BF299"/>
  <c r="T299"/>
  <c r="R299"/>
  <c r="P299"/>
  <c r="BK299"/>
  <c r="J299"/>
  <c r="BE299"/>
  <c r="BI292"/>
  <c r="BH292"/>
  <c r="BG292"/>
  <c r="BF292"/>
  <c r="T292"/>
  <c r="T291"/>
  <c r="R292"/>
  <c r="R291"/>
  <c r="P292"/>
  <c r="P291"/>
  <c r="BK292"/>
  <c r="BK291"/>
  <c r="J291"/>
  <c r="J292"/>
  <c r="BE292"/>
  <c r="J99"/>
  <c r="BI287"/>
  <c r="BH287"/>
  <c r="BG287"/>
  <c r="BF287"/>
  <c r="T287"/>
  <c r="R287"/>
  <c r="P287"/>
  <c r="BK287"/>
  <c r="J287"/>
  <c r="BE287"/>
  <c r="BI283"/>
  <c r="BH283"/>
  <c r="BG283"/>
  <c r="BF283"/>
  <c r="T283"/>
  <c r="R283"/>
  <c r="P283"/>
  <c r="BK283"/>
  <c r="J283"/>
  <c r="BE283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70"/>
  <c r="BH270"/>
  <c r="BG270"/>
  <c r="BF270"/>
  <c r="T270"/>
  <c r="R270"/>
  <c r="P270"/>
  <c r="BK270"/>
  <c r="J270"/>
  <c r="BE270"/>
  <c r="BI266"/>
  <c r="BH266"/>
  <c r="BG266"/>
  <c r="BF266"/>
  <c r="T266"/>
  <c r="R266"/>
  <c r="P266"/>
  <c r="BK266"/>
  <c r="J266"/>
  <c r="BE266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1"/>
  <c r="BH251"/>
  <c r="BG251"/>
  <c r="BF251"/>
  <c r="T251"/>
  <c r="R251"/>
  <c r="P251"/>
  <c r="BK251"/>
  <c r="J251"/>
  <c r="BE251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J225"/>
  <c r="BE225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1"/>
  <c r="BH201"/>
  <c r="BG201"/>
  <c r="BF201"/>
  <c r="T201"/>
  <c r="R201"/>
  <c r="P201"/>
  <c r="BK201"/>
  <c r="J201"/>
  <c r="BE201"/>
  <c r="BI187"/>
  <c r="BH187"/>
  <c r="BG187"/>
  <c r="BF187"/>
  <c r="T187"/>
  <c r="R187"/>
  <c r="P187"/>
  <c r="BK187"/>
  <c r="J187"/>
  <c r="BE187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F37"/>
  <c i="1" r="BD96"/>
  <c i="3" r="BH131"/>
  <c r="F36"/>
  <c i="1" r="BC96"/>
  <c i="3" r="BG131"/>
  <c r="F35"/>
  <c i="1" r="BB96"/>
  <c i="3" r="BF131"/>
  <c r="J34"/>
  <c i="1" r="AW96"/>
  <c i="3" r="F34"/>
  <c i="1" r="BA96"/>
  <c i="3" r="T131"/>
  <c r="T130"/>
  <c r="T129"/>
  <c r="T128"/>
  <c r="R131"/>
  <c r="R130"/>
  <c r="R129"/>
  <c r="R128"/>
  <c r="P131"/>
  <c r="P130"/>
  <c r="P129"/>
  <c r="P128"/>
  <c i="1" r="AU96"/>
  <c i="3" r="BK131"/>
  <c r="BK130"/>
  <c r="J130"/>
  <c r="BK129"/>
  <c r="J129"/>
  <c r="BK128"/>
  <c r="J128"/>
  <c r="J96"/>
  <c r="J30"/>
  <c i="1" r="AG96"/>
  <c i="3" r="J131"/>
  <c r="BE131"/>
  <c r="J33"/>
  <c i="1" r="AV96"/>
  <c i="3" r="F33"/>
  <c i="1" r="AZ96"/>
  <c i="3" r="J98"/>
  <c r="J97"/>
  <c r="F122"/>
  <c r="E120"/>
  <c r="F89"/>
  <c r="E87"/>
  <c r="J39"/>
  <c r="J24"/>
  <c r="E24"/>
  <c r="J125"/>
  <c r="J92"/>
  <c r="J23"/>
  <c r="J21"/>
  <c r="E21"/>
  <c r="J124"/>
  <c r="J91"/>
  <c r="J20"/>
  <c r="J18"/>
  <c r="E18"/>
  <c r="F125"/>
  <c r="F92"/>
  <c r="J17"/>
  <c r="J15"/>
  <c r="E15"/>
  <c r="F124"/>
  <c r="F91"/>
  <c r="J14"/>
  <c r="J12"/>
  <c r="J122"/>
  <c r="J89"/>
  <c r="E7"/>
  <c r="E118"/>
  <c r="E85"/>
  <c i="2" r="J37"/>
  <c r="J36"/>
  <c i="1" r="AY95"/>
  <c i="2" r="J35"/>
  <c i="1" r="AX95"/>
  <c i="2" r="BI151"/>
  <c r="BH151"/>
  <c r="BG151"/>
  <c r="BF151"/>
  <c r="T151"/>
  <c r="R151"/>
  <c r="P151"/>
  <c r="BK151"/>
  <c r="J151"/>
  <c r="BE151"/>
  <c r="BI150"/>
  <c r="BH150"/>
  <c r="BG150"/>
  <c r="BF150"/>
  <c r="T150"/>
  <c r="T149"/>
  <c r="R150"/>
  <c r="R149"/>
  <c r="P150"/>
  <c r="P149"/>
  <c r="BK150"/>
  <c r="BK149"/>
  <c r="J149"/>
  <c r="J150"/>
  <c r="BE150"/>
  <c r="J102"/>
  <c r="BI148"/>
  <c r="BH148"/>
  <c r="BG148"/>
  <c r="BF148"/>
  <c r="T148"/>
  <c r="T147"/>
  <c r="R148"/>
  <c r="R147"/>
  <c r="P148"/>
  <c r="P147"/>
  <c r="BK148"/>
  <c r="BK147"/>
  <c r="J147"/>
  <c r="J148"/>
  <c r="BE148"/>
  <c r="J101"/>
  <c r="BI144"/>
  <c r="BH144"/>
  <c r="BG144"/>
  <c r="BF144"/>
  <c r="T144"/>
  <c r="T143"/>
  <c r="R144"/>
  <c r="R143"/>
  <c r="P144"/>
  <c r="P143"/>
  <c r="BK144"/>
  <c r="BK143"/>
  <c r="J143"/>
  <c r="J144"/>
  <c r="BE144"/>
  <c r="J100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/>
  <c r="J139"/>
  <c r="BE139"/>
  <c r="J99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5"/>
  <c r="F37"/>
  <c i="1" r="BD95"/>
  <c i="2" r="BH125"/>
  <c r="F36"/>
  <c i="1" r="BC95"/>
  <c i="2" r="BG125"/>
  <c r="F35"/>
  <c i="1" r="BB95"/>
  <c i="2" r="BF125"/>
  <c r="J34"/>
  <c i="1" r="AW95"/>
  <c i="2" r="F34"/>
  <c i="1" r="BA95"/>
  <c i="2" r="T125"/>
  <c r="T124"/>
  <c r="T123"/>
  <c r="T122"/>
  <c r="R125"/>
  <c r="R124"/>
  <c r="R123"/>
  <c r="R122"/>
  <c r="P125"/>
  <c r="P124"/>
  <c r="P123"/>
  <c r="P122"/>
  <c i="1" r="AU95"/>
  <c i="2" r="BK125"/>
  <c r="BK124"/>
  <c r="J124"/>
  <c r="BK123"/>
  <c r="J123"/>
  <c r="BK122"/>
  <c r="J122"/>
  <c r="J96"/>
  <c r="J30"/>
  <c i="1" r="AG95"/>
  <c i="2" r="J125"/>
  <c r="BE125"/>
  <c r="J33"/>
  <c i="1" r="AV95"/>
  <c i="2" r="F33"/>
  <c i="1" r="AZ95"/>
  <c i="2" r="J98"/>
  <c r="J97"/>
  <c r="F116"/>
  <c r="E114"/>
  <c r="F89"/>
  <c r="E87"/>
  <c r="J39"/>
  <c r="J24"/>
  <c r="E24"/>
  <c r="J119"/>
  <c r="J92"/>
  <c r="J23"/>
  <c r="J21"/>
  <c r="E21"/>
  <c r="J118"/>
  <c r="J91"/>
  <c r="J20"/>
  <c r="J18"/>
  <c r="E18"/>
  <c r="F119"/>
  <c r="F92"/>
  <c r="J17"/>
  <c r="J15"/>
  <c r="E15"/>
  <c r="F118"/>
  <c r="F91"/>
  <c r="J14"/>
  <c r="J12"/>
  <c r="J116"/>
  <c r="J89"/>
  <c r="E7"/>
  <c r="E112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<sst xmlns="http://schemas.openxmlformats.org/spreadsheetml/2006/main">
  <si>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</si>
  <si>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</si>
  <si>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</si>
  <si>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</si>
  <si>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</si>
  <si>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{32c7320a-3f35-4015-9023-5836dc064a09}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</si>
  <si>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</si>
  <si>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</si>
  <si>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</si>
  <si>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</si>
  <si>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</si>
  <si>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</si>
  <si>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</si>
  <si>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</si>
  <si>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RG_19069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</si>
  <si>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</si>
  <si>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</si>
  <si>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Umístění akumulačních podzemních nádrží na zachytávání srážkových vod a jejich opětovné využití</t>
  </si>
  <si>
    <t>KSO:</t>
  </si>
  <si>
    <t>CC-CZ:</t>
  </si>
  <si>
    <t>Místo:</t>
  </si>
  <si>
    <t>Drnovská 507/73, 161 06 Praha 6 - Ruzyně</t>
  </si>
  <si>
    <t>Datum:</t>
  </si>
  <si>
    <t>9. 12. 2019</t>
  </si>
  <si>
    <t>Zadavatel:</t>
  </si>
  <si>
    <t>IČ:</t>
  </si>
  <si>
    <t>Výzkumný ústav rostlinné výroby, v. v. i.</t>
  </si>
  <si>
    <t>DIČ:</t>
  </si>
  <si>
    <t>Uchazeč:</t>
  </si>
  <si>
    <t>Vyplň údaj</t>
  </si>
  <si>
    <t>Projektant:</t>
  </si>
  <si>
    <t xml:space="preserve"> </t>
  </si>
  <si>
    <t>True</t>
  </si>
  <si>
    <t>1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</si>
  <si>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</si>
  <si>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</si>
  <si>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</si>
  <si>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</si>
  <si>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</si>
  <si>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</si>
  <si>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</si>
  <si>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</si>
  <si>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</si>
  <si>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</si>
  <si>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</si>
  <si>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</si>
  <si>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</si>
  <si>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</si>
  <si>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</si>
  <si>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</si>
  <si>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</si>
  <si>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</si>
  <si>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</si>
  <si>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</si>
  <si>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</si>
  <si>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</si>
  <si>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</si>
  <si>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</si>
  <si>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</si>
  <si>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</si>
  <si>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</si>
  <si>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</si>
  <si>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</si>
  <si>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</si>
  <si>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</si>
  <si>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</si>
  <si>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</si>
  <si>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</si>
  <si>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</si>
  <si>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</si>
  <si>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</si>
  <si>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</si>
  <si>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</si>
  <si>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</si>
  <si>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</si>
  <si>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</si>
  <si>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</si>
  <si>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</si>
  <si>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</si>
  <si>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</si>
  <si>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</si>
  <si>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</si>
  <si>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Ostatní náklady</t>
  </si>
  <si>
    <t>STA</t>
  </si>
  <si>
    <t>{dcca3b59-6d51-438f-81f3-55a3d0052d84}</t>
  </si>
  <si>
    <t>2</t>
  </si>
  <si>
    <t>01</t>
  </si>
  <si>
    <t>Stavební úpravy</t>
  </si>
  <si>
    <t>{b42d7d13-6ad9-4721-9ff7-b9bd181853ae}</t>
  </si>
  <si>
    <t>02</t>
  </si>
  <si>
    <t>Elektroinstalace</t>
  </si>
  <si>
    <t>{26db9e81-561f-468e-9866-c67f1b8c996b}</t>
  </si>
  <si>
    <t>KRYCÍ LIST SOUPISU PRACÍ</t>
  </si>
  <si>
    <t>Objekt:</t>
  </si>
  <si>
    <t>00 -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</si>
  <si>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</si>
  <si>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</si>
  <si>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</si>
  <si>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</si>
  <si>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</si>
  <si>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</si>
  <si>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</si>
  <si>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</si>
  <si>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</si>
  <si>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</si>
  <si>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</si>
  <si>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</si>
  <si>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</si>
  <si>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</si>
  <si>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</si>
  <si>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</si>
  <si>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</si>
  <si>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</si>
  <si>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</si>
  <si>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</si>
  <si>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</si>
  <si>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</si>
  <si>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</si>
  <si>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</si>
  <si>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</si>
  <si>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</si>
  <si>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</si>
  <si>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</si>
  <si>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</si>
  <si>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</si>
  <si>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7</t>
  </si>
  <si>
    <t>K</t>
  </si>
  <si>
    <t>VRN.1.11</t>
  </si>
  <si>
    <t>Náklady na dopracování dílenské dokumentace a detailů</t>
  </si>
  <si>
    <t>soubor</t>
  </si>
  <si>
    <t>1024</t>
  </si>
  <si>
    <t>-2145108271</t>
  </si>
  <si>
    <t>VV</t>
  </si>
  <si>
    <t>Součet</t>
  </si>
  <si>
    <t>4</t>
  </si>
  <si>
    <t>8</t>
  </si>
  <si>
    <t>VRN.1.12</t>
  </si>
  <si>
    <t>DSPS včetně geodetického zaměření</t>
  </si>
  <si>
    <t>-189848081</t>
  </si>
  <si>
    <t>P</t>
  </si>
  <si>
    <t>Poznámka k položce:_x000d_
DSPS včetně geodetického zaměření dle vyhl. č. 499/2006 Sb. příl. č. 14 i v digitálním zpracování</t>
  </si>
  <si>
    <t>9</t>
  </si>
  <si>
    <t>VRN.1.21</t>
  </si>
  <si>
    <t>Vytýčení sítí</t>
  </si>
  <si>
    <t>2074846099</t>
  </si>
  <si>
    <t>10</t>
  </si>
  <si>
    <t>VRN.1.31</t>
  </si>
  <si>
    <t>Komplexní a ostatní vyzkoušení, revize</t>
  </si>
  <si>
    <t>654786922</t>
  </si>
  <si>
    <t>VRN3</t>
  </si>
  <si>
    <t>Zařízení staveniště</t>
  </si>
  <si>
    <t>11</t>
  </si>
  <si>
    <t>VRN.3.01</t>
  </si>
  <si>
    <t>1182564985</t>
  </si>
  <si>
    <t>12</t>
  </si>
  <si>
    <t>VRN.3.02</t>
  </si>
  <si>
    <t>Připojení na inženýrské sítě vč. nákladů na energie</t>
  </si>
  <si>
    <t>-1515928946</t>
  </si>
  <si>
    <t>13</t>
  </si>
  <si>
    <t>VRN.3.03</t>
  </si>
  <si>
    <t>Náklady na zabezpečení staveniště</t>
  </si>
  <si>
    <t>983952197</t>
  </si>
  <si>
    <t>14</t>
  </si>
  <si>
    <t>VRN.3.04</t>
  </si>
  <si>
    <t>Náklady nazajištění BOZP na staveništi</t>
  </si>
  <si>
    <t>1179153747</t>
  </si>
  <si>
    <t>VRN4</t>
  </si>
  <si>
    <t>Inženýrská činnost</t>
  </si>
  <si>
    <t>VRN.4.01</t>
  </si>
  <si>
    <t>Kompletační a koordinační činnost</t>
  </si>
  <si>
    <t>-100430985</t>
  </si>
  <si>
    <t>VRN6</t>
  </si>
  <si>
    <t>Územní vlivy</t>
  </si>
  <si>
    <t>16</t>
  </si>
  <si>
    <t>VRN.6.01</t>
  </si>
  <si>
    <t>-1125772431</t>
  </si>
  <si>
    <t>VRN7</t>
  </si>
  <si>
    <t>Provozní vlivy</t>
  </si>
  <si>
    <t>17</t>
  </si>
  <si>
    <t>VRN.7.01</t>
  </si>
  <si>
    <t>709612060</t>
  </si>
  <si>
    <t>18</t>
  </si>
  <si>
    <t>VRN.7.02</t>
  </si>
  <si>
    <t>Náklady na zkušební provoz</t>
  </si>
  <si>
    <t>493130509</t>
  </si>
  <si>
    <t>01 - Stavební úpravy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</si>
  <si>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</si>
  <si>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</si>
  <si>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</si>
  <si>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</si>
  <si>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</si>
  <si>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</si>
  <si>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</si>
  <si>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</si>
  <si>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</si>
  <si>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</si>
  <si>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</si>
  <si>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35-M - Montáž čerpadel, kompr.a vodoh.zař.</t>
  </si>
  <si>
    <t>HSV</t>
  </si>
  <si>
    <t>Práce a dodávky HSV</t>
  </si>
  <si>
    <t>Zemní práce</t>
  </si>
  <si>
    <t>111201101</t>
  </si>
  <si>
    <t>Odstranění křovin a stromů průměru kmene do 100 mm i s kořeny z celkové plochy do 1000 m2</t>
  </si>
  <si>
    <t>m2</t>
  </si>
  <si>
    <t>-1707919508</t>
  </si>
  <si>
    <t>"odstranění keřů 6, 11, 12 - nádrž A"24+3+2</t>
  </si>
  <si>
    <t>65</t>
  </si>
  <si>
    <t>111201401.RG</t>
  </si>
  <si>
    <t>Ekologická likvidace křovin a stromů průměru kmene do 100 mm</t>
  </si>
  <si>
    <t>-1534995963</t>
  </si>
  <si>
    <t>108</t>
  </si>
  <si>
    <t>113107313</t>
  </si>
  <si>
    <t>Odstranění podkladu z kameniva těženého tl 300 mm strojně pl do 50 m2</t>
  </si>
  <si>
    <t>-788000702</t>
  </si>
  <si>
    <t>107</t>
  </si>
  <si>
    <t>113107343</t>
  </si>
  <si>
    <t>Odstranění podkladu živičného tl 150 mm strojně pl do 50 m2</t>
  </si>
  <si>
    <t>1159547261</t>
  </si>
  <si>
    <t>"Nádrž A" 22,3+19,7+195,7+19,3</t>
  </si>
  <si>
    <t>"Nádrž B" 19,4</t>
  </si>
  <si>
    <t>89</t>
  </si>
  <si>
    <t>113202111</t>
  </si>
  <si>
    <t>Vytrhání obrub krajníků obrubníků stojatých</t>
  </si>
  <si>
    <t>m</t>
  </si>
  <si>
    <t>318915324</t>
  </si>
  <si>
    <t>"bourání obrub - stoka ŠA4 - ŠA1 "89,9+22,5</t>
  </si>
  <si>
    <t>"bourání obrub - stoka ŠA8 - ŠA7 "15,7+14</t>
  </si>
  <si>
    <t>"bourání obrub voda - nádrž A"0,8*2</t>
  </si>
  <si>
    <t>121101101</t>
  </si>
  <si>
    <t>Sejmutí ornice s přemístěním na vzdálenost do 50 m</t>
  </si>
  <si>
    <t>m3</t>
  </si>
  <si>
    <t>1176259619</t>
  </si>
  <si>
    <t>"ornice - prostor nádrže A"(66,7+414+31,2+88,8)*0,3</t>
  </si>
  <si>
    <t>"ornice - prostor nádrže B"(446+5,2)*0,3</t>
  </si>
  <si>
    <t>131301202</t>
  </si>
  <si>
    <t>Hloubení jam zapažených v hornině tř. 4 objemu do 1000 m3</t>
  </si>
  <si>
    <t>1691388423</t>
  </si>
  <si>
    <t>"Nádrž A"129,5*4,3</t>
  </si>
  <si>
    <t>"Nádrž B"104,8*4,4</t>
  </si>
  <si>
    <t>6</t>
  </si>
  <si>
    <t>131301209</t>
  </si>
  <si>
    <t>Příplatek za lepivost u hloubení jam zapažených v hornině tř. 4</t>
  </si>
  <si>
    <t>846167348</t>
  </si>
  <si>
    <t>"pol. 131301202"1017,98</t>
  </si>
  <si>
    <t>73</t>
  </si>
  <si>
    <t>132301202</t>
  </si>
  <si>
    <t>Hloubení rýh š do 2000 mm v hornině tř. 4 objemu do 1000 m3</t>
  </si>
  <si>
    <t>1094120830</t>
  </si>
  <si>
    <t>"nádrž A - DN 150"(10,8*2,6)*1,2</t>
  </si>
  <si>
    <t>"nádrž B - DN 300" (15,9*1,7+15,9*2,8)*1,2</t>
  </si>
  <si>
    <t>"nádrž B - DN 150"(16*1,6)*1,2</t>
  </si>
  <si>
    <t>"voda - nádrž A d90"54,4*1*0,85</t>
  </si>
  <si>
    <t>"voda - nádrž A d63"23,1*1*0,85</t>
  </si>
  <si>
    <t>"voda - nádrž B d110"18,3*1*0,85</t>
  </si>
  <si>
    <t>"elektro - nádrž B"36,8*0,7*0,8</t>
  </si>
  <si>
    <t>"elektro - nádrž A"4,09*0,8</t>
  </si>
  <si>
    <t>"nádrž A - DN 300"(142,4*2,6)*1,2</t>
  </si>
  <si>
    <t>"nádrž A - DN 250"(31,6*2,6+34*3,2)*1,2</t>
  </si>
  <si>
    <t>72</t>
  </si>
  <si>
    <t>132301209</t>
  </si>
  <si>
    <t>Příplatek za lepivost k hloubení rýh š do 2000 mm v hornině tř. 4</t>
  </si>
  <si>
    <t>50856168</t>
  </si>
  <si>
    <t>"pol. 132301202"929,026</t>
  </si>
  <si>
    <t>133301101</t>
  </si>
  <si>
    <t>Hloubení šachet v hornině tř. 4 objemu do 100 m3</t>
  </si>
  <si>
    <t>220164476</t>
  </si>
  <si>
    <t>"ŠB1"1,8*1,4</t>
  </si>
  <si>
    <t>"ŠB2"1,7*1,4</t>
  </si>
  <si>
    <t>"ŠB3"1,82*1,4</t>
  </si>
  <si>
    <t>"ŠB4"4,3*1,4</t>
  </si>
  <si>
    <t>"ŠA4"2,8*1,4</t>
  </si>
  <si>
    <t>"ŠA3"3,05*1,4</t>
  </si>
  <si>
    <t>"ŠA2"3,3*1,4</t>
  </si>
  <si>
    <t>"ŠA1"3,6*1,4</t>
  </si>
  <si>
    <t>"ŠA6"3,2*1,4</t>
  </si>
  <si>
    <t>"ŠA5"3,59*1,4</t>
  </si>
  <si>
    <t>"ŠA8"3,2*1,4</t>
  </si>
  <si>
    <t>"ŠA7"5,4*1,4</t>
  </si>
  <si>
    <t>133301109</t>
  </si>
  <si>
    <t>Příplatek za lepivost u hloubení šachet v hornině tř. 4</t>
  </si>
  <si>
    <t>-212633833</t>
  </si>
  <si>
    <t>74</t>
  </si>
  <si>
    <t>151201102</t>
  </si>
  <si>
    <t>Zřízení zátažného pažení a rozepření stěn rýh hl do 4 m</t>
  </si>
  <si>
    <t>-614357317</t>
  </si>
  <si>
    <t>"zřízení pažení ŠA4 - nadrž A"333,8+(333,8-28,74)+(1,4*2)</t>
  </si>
  <si>
    <t>"zřízení pažení ŠA6, ŠA8 - nadrž A"75,5+54,28+(2,2*2,3)+17,07*2</t>
  </si>
  <si>
    <t>"zřízení pažení ŠB4 - nadrž B"36,94*2+1,4*2,4</t>
  </si>
  <si>
    <t>"zřízení pažení ŠB1 - nadrž B"19,7*2+1,4*3,3</t>
  </si>
  <si>
    <t>"zřízení pažení ŠB2 - nadrž B"20,5*2</t>
  </si>
  <si>
    <t>75</t>
  </si>
  <si>
    <t>151201112</t>
  </si>
  <si>
    <t>Odstranění zátažného pažení a rozepření stěn rýh hl do 4 m</t>
  </si>
  <si>
    <t>-504666913</t>
  </si>
  <si>
    <t>"pol. 151201102" 972,9</t>
  </si>
  <si>
    <t>101</t>
  </si>
  <si>
    <t>151301202</t>
  </si>
  <si>
    <t>Zřízení hnaného pažení stěn výkopu hl do 8 m</t>
  </si>
  <si>
    <t>-1895482041</t>
  </si>
  <si>
    <t>"zřízení pažení nadrž A"40,4*4,56</t>
  </si>
  <si>
    <t>"zřízení pažení nadrž B"34,6*4,22</t>
  </si>
  <si>
    <t>"jímka nádrž A"6*3</t>
  </si>
  <si>
    <t>"jímka nádrž B"6*3,3</t>
  </si>
  <si>
    <t>102</t>
  </si>
  <si>
    <t>151301212</t>
  </si>
  <si>
    <t>Odstranění pažení stěn hnaného hl do 8 m</t>
  </si>
  <si>
    <t>-322115645</t>
  </si>
  <si>
    <t>"pol. 151301201" 368,036</t>
  </si>
  <si>
    <t>161101102</t>
  </si>
  <si>
    <t>Svislé přemístění výkopku z horniny tř. 1 až 4 hl výkopu do 4 m</t>
  </si>
  <si>
    <t>906099568</t>
  </si>
  <si>
    <t>"součet vykopané zeminy - rýhy a šachty" 929,026+52,864</t>
  </si>
  <si>
    <t>88</t>
  </si>
  <si>
    <t>161101103</t>
  </si>
  <si>
    <t>Svislé přemístění výkopku z horniny tř. 1 až 4 hl výkopu do 6 m</t>
  </si>
  <si>
    <t>-236927926</t>
  </si>
  <si>
    <t>"výkop pro nádrže"1017,97</t>
  </si>
  <si>
    <t>162701105</t>
  </si>
  <si>
    <t>Vodorovné přemístění do 10000 m výkopku/sypaniny z horniny tř. 1 až 4</t>
  </si>
  <si>
    <t>1836728148</t>
  </si>
  <si>
    <t>"vykop - zásyp"(1017,97+929,026+52,864)-1420,534</t>
  </si>
  <si>
    <t>"nakypření" 579,326*0,3</t>
  </si>
  <si>
    <t>103</t>
  </si>
  <si>
    <t>162701109</t>
  </si>
  <si>
    <t>Příplatek k vodorovnému přemístění výkopku/sypaniny z horniny tř. 1 až 4 ZKD 1000 m přes 10000 m</t>
  </si>
  <si>
    <t>-253303600</t>
  </si>
  <si>
    <t>"Odvoz do celkových 20 km"753,124*10</t>
  </si>
  <si>
    <t>167101102</t>
  </si>
  <si>
    <t>Nakládání výkopku z hornin tř. 1 až 4 přes 100 m3</t>
  </si>
  <si>
    <t>-340133365</t>
  </si>
  <si>
    <t>"pol. 162701105" 753,124</t>
  </si>
  <si>
    <t>171201201</t>
  </si>
  <si>
    <t>Uložení sypaniny na skládky</t>
  </si>
  <si>
    <t>1388191554</t>
  </si>
  <si>
    <t>171201211</t>
  </si>
  <si>
    <t>Poplatek za uložení odpadu ze sypaniny na skládce (skládkovné)</t>
  </si>
  <si>
    <t>t</t>
  </si>
  <si>
    <t>774030163</t>
  </si>
  <si>
    <t xml:space="preserve">"pol. 162701105"  579,326*1,8</t>
  </si>
  <si>
    <t>76</t>
  </si>
  <si>
    <t>174101101</t>
  </si>
  <si>
    <t>Zásyp jam, šachet rýh nebo kolem objektů sypaninou se zhutněním</t>
  </si>
  <si>
    <t>1459214076</t>
  </si>
  <si>
    <t>"objem vykopaný"1017,97+929,026+52,864</t>
  </si>
  <si>
    <t>Mezisoučet</t>
  </si>
  <si>
    <t>3</t>
  </si>
  <si>
    <t>"objem k odvezení - nádrž A"-(63,3*2)</t>
  </si>
  <si>
    <t>"objem k odvezení - nádrž B"-(47,3*3)</t>
  </si>
  <si>
    <t>"objem základů nádrží"-(15,94+19,3+3,45)</t>
  </si>
  <si>
    <t>"objem šachet"-39,8*0,5^2*3,14</t>
  </si>
  <si>
    <t>"objem jímek"-3,2*1,8*2</t>
  </si>
  <si>
    <t>"obsypání potrubí"-229,373</t>
  </si>
  <si>
    <t>34</t>
  </si>
  <si>
    <t>175111101</t>
  </si>
  <si>
    <t>Obsypání potrubí ručně sypaninou bez prohození sítem, uloženou do 3 m</t>
  </si>
  <si>
    <t>-247584492</t>
  </si>
  <si>
    <t>"kanalizační potrubí DN 300"(0,324+0,3+0,1)*1,2*141,2</t>
  </si>
  <si>
    <t>"kanalizační potrubí DN 250"(0,269+0,1+0,3)*1,2*63,8</t>
  </si>
  <si>
    <t>"kanalizační potrubí DN 150"(0,159+0,1+0,3)*1,2*28,1</t>
  </si>
  <si>
    <t>"vodovodní potrubí d 63"(0,0676+0,15+0,2)*0,85*23,1</t>
  </si>
  <si>
    <t>"vodovodní potrubí d 90"(0,1008+0,15+0,2)*0,85*55,4</t>
  </si>
  <si>
    <t>"vodovodní potrubí d100"(0,113+0,15+0,2)*0,85*18,3</t>
  </si>
  <si>
    <t>35</t>
  </si>
  <si>
    <t>M</t>
  </si>
  <si>
    <t>58337310</t>
  </si>
  <si>
    <t>štěrkopísek frakce 0/4</t>
  </si>
  <si>
    <t>1784491060</t>
  </si>
  <si>
    <t>"pol. 175111101" 229,373*1,5</t>
  </si>
  <si>
    <t>181305111</t>
  </si>
  <si>
    <t>Převrstvení ornice na skládce</t>
  </si>
  <si>
    <t>-843756171</t>
  </si>
  <si>
    <t>"pol.121101101"315,57</t>
  </si>
  <si>
    <t>"nakypření" 315,57*0,3</t>
  </si>
  <si>
    <t>181301115</t>
  </si>
  <si>
    <t>Rozprostření ornice tl vrstvy do 300 mm pl přes 500 m2 v rovině nebo ve svahu do 1:5</t>
  </si>
  <si>
    <t>692691952</t>
  </si>
  <si>
    <t>"ornice - prostor nádrže A"(66,7+414+31,2+88,8)</t>
  </si>
  <si>
    <t>"ornice - prostor nádrže B"(446+5,2)</t>
  </si>
  <si>
    <t>181451131</t>
  </si>
  <si>
    <t>Založení parkového trávníku výsevem plochy přes 1000 m2 v rovině a ve svahu do 1:5</t>
  </si>
  <si>
    <t>1472942556</t>
  </si>
  <si>
    <t>"pol. 181301115"1051,9</t>
  </si>
  <si>
    <t>00572470</t>
  </si>
  <si>
    <t>osivo směs travní univerzál</t>
  </si>
  <si>
    <t>kg</t>
  </si>
  <si>
    <t>-1424200087</t>
  </si>
  <si>
    <t>"viz 18141131 - 0,03kg/m2"1051,9*0,03*1,05</t>
  </si>
  <si>
    <t>181951101</t>
  </si>
  <si>
    <t>Úprava pláně v hornině tř. 1 až 4 bez zhutnění</t>
  </si>
  <si>
    <t>763602249</t>
  </si>
  <si>
    <t>"viz 181301115"1051,9</t>
  </si>
  <si>
    <t>19</t>
  </si>
  <si>
    <t>184501121.RG</t>
  </si>
  <si>
    <t>Zhotovení ochrany stromů bedněním</t>
  </si>
  <si>
    <t>kus</t>
  </si>
  <si>
    <t>938693567</t>
  </si>
  <si>
    <t>"ochrana stromů 1,2,3,4,5,7,8,9,10,13,14,15,16,17"14+2</t>
  </si>
  <si>
    <t>"Ochrana stromů - napojení vody na stávající studnu - nádrž A"5</t>
  </si>
  <si>
    <t>20</t>
  </si>
  <si>
    <t>184501122.RG</t>
  </si>
  <si>
    <t>Odstranění bednění stromů</t>
  </si>
  <si>
    <t>1178282196</t>
  </si>
  <si>
    <t>86</t>
  </si>
  <si>
    <t>184813212</t>
  </si>
  <si>
    <t>Ochranné oplocení kořenové zóny stromu v rovině nebo na svahu do 1:5, výšky do 2000 mm</t>
  </si>
  <si>
    <t>1301079349</t>
  </si>
  <si>
    <t>"ochrana kořenů stromů nádrž A - 4, 7, 10, 12, 14, 15, 16, 17"10*15</t>
  </si>
  <si>
    <t>"Ochrana kořenů stromů - napojení vody na stávající studnu - nádrž A"5*8</t>
  </si>
  <si>
    <t>Zakládání</t>
  </si>
  <si>
    <t>43</t>
  </si>
  <si>
    <t>273326121</t>
  </si>
  <si>
    <t>Základové desky z ŽB se zvýšenými nároky na prostředí tř. C 25/30</t>
  </si>
  <si>
    <t>951007530</t>
  </si>
  <si>
    <t>"podkladní betonová deska - nádrž B"54,6*0,15+2</t>
  </si>
  <si>
    <t>"podkladní betonová deska - nádrž B"70,2*0,15+2</t>
  </si>
  <si>
    <t>"podkladní betonová deska pod čerpací jímku nádrž A"3,1*0,1</t>
  </si>
  <si>
    <t>"podkladní betonová deska pod čerpací jímku nádrž B"2,8*0,1</t>
  </si>
  <si>
    <t>"pod kanalizační šachty" 1,5*1,5*0,1*(8+4)</t>
  </si>
  <si>
    <t>53</t>
  </si>
  <si>
    <t>271532212</t>
  </si>
  <si>
    <t>Podsyp pod základové konstrukce se zhutněním z hrubého kameniva frakce 16 až 32 mm</t>
  </si>
  <si>
    <t>642849230</t>
  </si>
  <si>
    <t>"Podsyp - nádrž A"72*0,12+2</t>
  </si>
  <si>
    <t>"Podsyp - nádrž B"54,6*0,12+2</t>
  </si>
  <si>
    <t>"podsyp pod čerpací jímku nádrž A"3,3*0,12</t>
  </si>
  <si>
    <t>"podsyp pod čerpací jímku nádrž B"3*0,12</t>
  </si>
  <si>
    <t>"pod kanalizační šachty" 1,5*1,5*0,12*(8+4)</t>
  </si>
  <si>
    <t>70</t>
  </si>
  <si>
    <t>271562211</t>
  </si>
  <si>
    <t>Podsyp pod základové konstrukce se zhutněním z drobného kameniva frakce 0 až 4 mm</t>
  </si>
  <si>
    <t>456079476</t>
  </si>
  <si>
    <t>"podsyp pod nádrž A"65,6*0,03</t>
  </si>
  <si>
    <t>"podsyp pod nádrž B"49,6*0,03</t>
  </si>
  <si>
    <t>44</t>
  </si>
  <si>
    <t>273356021</t>
  </si>
  <si>
    <t>Bednění základových desek ploch rovinných zřízení</t>
  </si>
  <si>
    <t>-1481685280</t>
  </si>
  <si>
    <t>"bednění desky - nádrž A"38,2*0,2</t>
  </si>
  <si>
    <t>"bednění desky - nádrž B"32,4*0,2</t>
  </si>
  <si>
    <t>45</t>
  </si>
  <si>
    <t>273356022</t>
  </si>
  <si>
    <t>Bednění základových desek ploch rovinných odstranění</t>
  </si>
  <si>
    <t>-756769177</t>
  </si>
  <si>
    <t>"pol. 273356021" 14,12</t>
  </si>
  <si>
    <t>105</t>
  </si>
  <si>
    <t>273362021</t>
  </si>
  <si>
    <t>Výztuž základových desek svařovanými sítěmi Kari</t>
  </si>
  <si>
    <t>-731637551</t>
  </si>
  <si>
    <t>"KARI 6x100x100 mm - šachty" 1,5*1,5*12*0,00444</t>
  </si>
  <si>
    <t>"KARI 6x100x100 mm - nádrže" (65,6+49,7)*0,00444</t>
  </si>
  <si>
    <t>Svislé a kompletní konstrukce</t>
  </si>
  <si>
    <t>104</t>
  </si>
  <si>
    <t>320101113</t>
  </si>
  <si>
    <t>Osazení betonových a železobetonových prefabrikátů hmotnosti nad 5000 do 7000 kg</t>
  </si>
  <si>
    <t>1954906271</t>
  </si>
  <si>
    <t>"Nádrž A - středový díl (6 t/kus) - počet dílů 4"2,4*4</t>
  </si>
  <si>
    <t>"Nádrž A - dno a horní díl (6,615 t/kus) - počet dílů 8"(15,4*0,15+0,07*16,6)*8</t>
  </si>
  <si>
    <t>"Šachta" 0,84*2,1+2*2,34*0,15</t>
  </si>
  <si>
    <t>"Nádrž B - středový díl (6 t/kkus) - počet dílů 6"2,4*6</t>
  </si>
  <si>
    <t>"Nádrž B - dno a horní díl (6,615 t/kus) - počet dílů 6"(15,4*0,15+0,07*16,6)*6</t>
  </si>
  <si>
    <t>51</t>
  </si>
  <si>
    <t>59224001.RG</t>
  </si>
  <si>
    <t>Prefabrikovaná akumulační nádrž na dešťovou vodu objemu do 33000 l</t>
  </si>
  <si>
    <t>-188509241</t>
  </si>
  <si>
    <t>"Nádrž B"3</t>
  </si>
  <si>
    <t>52</t>
  </si>
  <si>
    <t>59224002.RG</t>
  </si>
  <si>
    <t>Prefabrikovaná akumulační nádrž na dešťovou vodu objemu do 20000 l</t>
  </si>
  <si>
    <t>-2037789933</t>
  </si>
  <si>
    <t>"Nádrž A"4</t>
  </si>
  <si>
    <t>87</t>
  </si>
  <si>
    <t>380316121</t>
  </si>
  <si>
    <t>Kompletní konstrukce z betonu se zvýšenými nároky na prostředí tř. C 25/30 tl do 150 mm</t>
  </si>
  <si>
    <t>1404837023</t>
  </si>
  <si>
    <t>"výplň mezi akumulačními nádržemi A" 3*0,55*2</t>
  </si>
  <si>
    <t>"výplň mezi akumulačními nádržemi B" 2*1,1*3,03</t>
  </si>
  <si>
    <t>Vodorovné konstrukce</t>
  </si>
  <si>
    <t>123</t>
  </si>
  <si>
    <t>452112121</t>
  </si>
  <si>
    <t>Osazení betonových prstenců nebo rámů v do 200 mm</t>
  </si>
  <si>
    <t>-1726127365</t>
  </si>
  <si>
    <t>"pol. 899304111" 21</t>
  </si>
  <si>
    <t>124</t>
  </si>
  <si>
    <t>59224187</t>
  </si>
  <si>
    <t>prstenec šachtový vyrovnávací betonový 625x120x100mm</t>
  </si>
  <si>
    <t>1572880371</t>
  </si>
  <si>
    <t>125</t>
  </si>
  <si>
    <t>59224188</t>
  </si>
  <si>
    <t>prstenec šachtový vyrovnávací betonový 625x120x120mm</t>
  </si>
  <si>
    <t>1408578999</t>
  </si>
  <si>
    <t>21-8</t>
  </si>
  <si>
    <t>Komunikace pozemní</t>
  </si>
  <si>
    <t>96</t>
  </si>
  <si>
    <t>577134211</t>
  </si>
  <si>
    <t>Asfaltový beton vrstva obrusná ACO 11 (ABS) tř. II tl 40 mm š do 3 m z nemodifikovaného asfaltu</t>
  </si>
  <si>
    <t>620345729</t>
  </si>
  <si>
    <t>"Oprava po překopech - pol. 113107343" 276,4</t>
  </si>
  <si>
    <t>"Okolní oprava" 42</t>
  </si>
  <si>
    <t>97</t>
  </si>
  <si>
    <t>573211111</t>
  </si>
  <si>
    <t>Postřik živičný spojovací z asfaltu v množství 0,60 kg/m2</t>
  </si>
  <si>
    <t>2139840261</t>
  </si>
  <si>
    <t>98</t>
  </si>
  <si>
    <t>565135111</t>
  </si>
  <si>
    <t>Asfaltový beton vrstva podkladní ACP 16 (obalované kamenivo OKS) tl 50 mm š do 3 m</t>
  </si>
  <si>
    <t>-63856986</t>
  </si>
  <si>
    <t>99</t>
  </si>
  <si>
    <t>567120111</t>
  </si>
  <si>
    <t>Podklad ze směsi stmelené cementem SC C 1,5/2,0 (SC II) tl 120 mm</t>
  </si>
  <si>
    <t>1033016443</t>
  </si>
  <si>
    <t>100</t>
  </si>
  <si>
    <t>564851111</t>
  </si>
  <si>
    <t>Podklad ze štěrkodrtě ŠD tl 150 mm</t>
  </si>
  <si>
    <t>1221710333</t>
  </si>
  <si>
    <t>Trubní vedení</t>
  </si>
  <si>
    <t>66</t>
  </si>
  <si>
    <t>871241151.RG</t>
  </si>
  <si>
    <t>Montáž potrubí z PE100 SDR 17 otevřený výkop svařovaných na tupo D 63 x 3,8 mm</t>
  </si>
  <si>
    <t>360370965</t>
  </si>
  <si>
    <t>"Nádrž A - d63x3,8 mm"23,1</t>
  </si>
  <si>
    <t>"Sací potrubí" 3*2</t>
  </si>
  <si>
    <t>67</t>
  </si>
  <si>
    <t>28613620.RG</t>
  </si>
  <si>
    <t>potrubí dvouvrstvé PE100 s 10% signalizační vrstvou SDR 17 63x3,8 dl 12m</t>
  </si>
  <si>
    <t>1278454552</t>
  </si>
  <si>
    <t>29,1*1,1 'Přepočtené koeficientem množství</t>
  </si>
  <si>
    <t>49</t>
  </si>
  <si>
    <t>871241151</t>
  </si>
  <si>
    <t>Montáž potrubí z PE100 SDR 17 otevřený výkop svařovaných na tupo D 90 x 5,4 mm</t>
  </si>
  <si>
    <t>-889005127</t>
  </si>
  <si>
    <t>"Nádrž A - d90x5,4 mm"55,4</t>
  </si>
  <si>
    <t>32</t>
  </si>
  <si>
    <t>28613620</t>
  </si>
  <si>
    <t>potrubí dvouvrstvé PE100 s 10% signalizační vrstvou SDR 17 90x5,4 dl 12m</t>
  </si>
  <si>
    <t>-1009417989</t>
  </si>
  <si>
    <t>55,4*1,1 'Přepočtené koeficientem množství</t>
  </si>
  <si>
    <t>48</t>
  </si>
  <si>
    <t>871251151</t>
  </si>
  <si>
    <t>Montáž potrubí z PE100 SDR 17 otevřený výkop svařovaných na tupo D 110 x 6,6 mm</t>
  </si>
  <si>
    <t>2055434082</t>
  </si>
  <si>
    <t>"Nádrž B - d110x6,6, PE100"18,3+2</t>
  </si>
  <si>
    <t>30</t>
  </si>
  <si>
    <t>28613621</t>
  </si>
  <si>
    <t>potrubí dvouvrstvé PE100 s 10% signalizační vrstvou SDR 17 110x6,6 dl 12m</t>
  </si>
  <si>
    <t>-1708798779</t>
  </si>
  <si>
    <t>20,3*1,1 'Přepočtené koeficientem množství</t>
  </si>
  <si>
    <t>27</t>
  </si>
  <si>
    <t>871310310</t>
  </si>
  <si>
    <t>Montáž kanalizačního potrubí hladkého plnostěnného SN 10 z polypropylenu DN 150</t>
  </si>
  <si>
    <t>1166486277</t>
  </si>
  <si>
    <t>"Nádrž A - DN 150, PP SN 10"10,8+1</t>
  </si>
  <si>
    <t>"Nádrž B - DN 150, PP SN 10"16+1</t>
  </si>
  <si>
    <t>28</t>
  </si>
  <si>
    <t>28617003</t>
  </si>
  <si>
    <t>trubka kanalizační PP plnostěnná třívrstvá DN 150x1000 mm SN 10</t>
  </si>
  <si>
    <t>1634421688</t>
  </si>
  <si>
    <t>28,8*1,1 'Přepočtené koeficientem množství</t>
  </si>
  <si>
    <t>68</t>
  </si>
  <si>
    <t>871360310</t>
  </si>
  <si>
    <t>Montáž kanalizačního potrubí hladkého plnostěnného SN 10 z polypropylenu DN 250</t>
  </si>
  <si>
    <t>1929518393</t>
  </si>
  <si>
    <t>"Nádrž A - DN - 250, PP SN10"30,7+33,1+10</t>
  </si>
  <si>
    <t>"propojení nádrží DN 250"0,4*12</t>
  </si>
  <si>
    <t>69</t>
  </si>
  <si>
    <t>28617005</t>
  </si>
  <si>
    <t>trubka kanalizační PP plnostěnná třívrstvá DN 250x1000 mm SN 10</t>
  </si>
  <si>
    <t>1027940635</t>
  </si>
  <si>
    <t>78,6*1,1 'Přepočtené koeficientem množství</t>
  </si>
  <si>
    <t>25</t>
  </si>
  <si>
    <t>871370310</t>
  </si>
  <si>
    <t>Montáž kanalizačního potrubí hladkého plnostěnného SN 10 z polypropylenu DN 300</t>
  </si>
  <si>
    <t>-1977615531</t>
  </si>
  <si>
    <t>"Nádrž A - DN - 300, PP SN10"141,2+5</t>
  </si>
  <si>
    <t>26</t>
  </si>
  <si>
    <t>28617006</t>
  </si>
  <si>
    <t>trubka kanalizační PP plnostěnná třívrstvá DN 300x1000 mm SN 10</t>
  </si>
  <si>
    <t>1600586844</t>
  </si>
  <si>
    <t>146,2*1,1 'Přepočtené koeficientem množství</t>
  </si>
  <si>
    <t>33</t>
  </si>
  <si>
    <t>871395811</t>
  </si>
  <si>
    <t>Bourání stávajícího potrubí z PVC nebo PP DN přes 250 do 400</t>
  </si>
  <si>
    <t>-856387625</t>
  </si>
  <si>
    <t>"odstranění stávajícího potrubí, nádrž A"7,4</t>
  </si>
  <si>
    <t>"odstranění stávajícího potrubí, nádrž B"4</t>
  </si>
  <si>
    <t>113</t>
  </si>
  <si>
    <t>877310310</t>
  </si>
  <si>
    <t>Montáž kolen na kanalizačním potrubí z PP trub hladkých plnostěnných DN 150</t>
  </si>
  <si>
    <t>-1094485364</t>
  </si>
  <si>
    <t>"Nádrž A" 3</t>
  </si>
  <si>
    <t>114</t>
  </si>
  <si>
    <t>28617182</t>
  </si>
  <si>
    <t>koleno kanalizační PP SN 16 45 ° DN 150</t>
  </si>
  <si>
    <t>565545607</t>
  </si>
  <si>
    <t>115</t>
  </si>
  <si>
    <t>28617191.R</t>
  </si>
  <si>
    <t>Koleno kanalizační PP SN 16 87 ° DN 150</t>
  </si>
  <si>
    <t>-1431167167</t>
  </si>
  <si>
    <t>130</t>
  </si>
  <si>
    <t>891231222</t>
  </si>
  <si>
    <t>Montáž vodovodních šoupátek s ručním kolečkem v šachtách DN 65</t>
  </si>
  <si>
    <t>-19210905</t>
  </si>
  <si>
    <t>131</t>
  </si>
  <si>
    <t>42221302</t>
  </si>
  <si>
    <t>šoupátko pitná voda litina GGG 50 krátká stavební dl PN 10/16 DN 65x170mm</t>
  </si>
  <si>
    <t>-1329782052</t>
  </si>
  <si>
    <t>128</t>
  </si>
  <si>
    <t>891235321</t>
  </si>
  <si>
    <t>Montáž zpětných klapek DN 65</t>
  </si>
  <si>
    <t>522181861</t>
  </si>
  <si>
    <t>129</t>
  </si>
  <si>
    <t>42284403</t>
  </si>
  <si>
    <t xml:space="preserve">klapka zpětná samočinná uhlíková ocel L10 117 516 T 400°C  DN 65</t>
  </si>
  <si>
    <t>-1140916994</t>
  </si>
  <si>
    <t>126</t>
  </si>
  <si>
    <t>891236131</t>
  </si>
  <si>
    <t>Montáž sacích košů ventilových v objektech DN 65</t>
  </si>
  <si>
    <t>-1684472721</t>
  </si>
  <si>
    <t>127</t>
  </si>
  <si>
    <t>42692060</t>
  </si>
  <si>
    <t>koš sací s koženou klapkou 3"</t>
  </si>
  <si>
    <t>1034109052</t>
  </si>
  <si>
    <t>132</t>
  </si>
  <si>
    <t>892241111</t>
  </si>
  <si>
    <t>Tlaková zkouška vodou potrubí do 80</t>
  </si>
  <si>
    <t>428651994</t>
  </si>
  <si>
    <t>29,1</t>
  </si>
  <si>
    <t>133</t>
  </si>
  <si>
    <t>892271111</t>
  </si>
  <si>
    <t>Tlaková zkouška vodou potrubí DN 100 nebo 125</t>
  </si>
  <si>
    <t>-3073773</t>
  </si>
  <si>
    <t>55,4+20,3</t>
  </si>
  <si>
    <t>54</t>
  </si>
  <si>
    <t>892351111</t>
  </si>
  <si>
    <t>Tlaková zkouška vodou potrubí DN 150 nebo 200</t>
  </si>
  <si>
    <t>-2109443064</t>
  </si>
  <si>
    <t>"kanalizační potrubí DN 150"28,8</t>
  </si>
  <si>
    <t>116</t>
  </si>
  <si>
    <t>892372111</t>
  </si>
  <si>
    <t>Zabezpečení konců potrubí DN do 300 při tlakových zkouškách vodou</t>
  </si>
  <si>
    <t>-1091994037</t>
  </si>
  <si>
    <t>"Nádrž A" 9</t>
  </si>
  <si>
    <t>"Nádrž B" 5</t>
  </si>
  <si>
    <t>39</t>
  </si>
  <si>
    <t>892381111</t>
  </si>
  <si>
    <t>Tlaková zkouška vodou potrubí DN 250, DN 300 nebo 350</t>
  </si>
  <si>
    <t>-569205597</t>
  </si>
  <si>
    <t>"kanalizační potrubí DN 300"141,2</t>
  </si>
  <si>
    <t>"kanalizační potrubí DN 250"68,6</t>
  </si>
  <si>
    <t>117</t>
  </si>
  <si>
    <t>894411311</t>
  </si>
  <si>
    <t>Osazení betonových nebo železobetonových dílců pro šachty skruží rovných</t>
  </si>
  <si>
    <t>1854985687</t>
  </si>
  <si>
    <t>"Nádrž A - skruž 250" 1+1+1+1+4</t>
  </si>
  <si>
    <t>"Nádrž A - skruž 500" 1 +1</t>
  </si>
  <si>
    <t>"Nádrž A - skruž 1000" 1 +1+1+1+1+1+2+4</t>
  </si>
  <si>
    <t>"Nádrž B - skruž 250" 1+3</t>
  </si>
  <si>
    <t>"Nádrž B - skruž 500" 1</t>
  </si>
  <si>
    <t>"Nádrž B - skruž 1000" 1</t>
  </si>
  <si>
    <t>120</t>
  </si>
  <si>
    <t>59224070</t>
  </si>
  <si>
    <t>skruž betonová DN 1000x1000 PS, 100x100x12 cm</t>
  </si>
  <si>
    <t>-1884957521</t>
  </si>
  <si>
    <t>8+1+4</t>
  </si>
  <si>
    <t>121</t>
  </si>
  <si>
    <t>59224066</t>
  </si>
  <si>
    <t>skruž betonová DN 1000x250 PS, 100x25x12 cm</t>
  </si>
  <si>
    <t>537242447</t>
  </si>
  <si>
    <t>4+1+7</t>
  </si>
  <si>
    <t>122</t>
  </si>
  <si>
    <t>59224068</t>
  </si>
  <si>
    <t>skruž betonová DN 1000x500 PS, 100x50x12 cm</t>
  </si>
  <si>
    <t>1021978565</t>
  </si>
  <si>
    <t>2+1</t>
  </si>
  <si>
    <t>79</t>
  </si>
  <si>
    <t>894412411</t>
  </si>
  <si>
    <t>Osazení betonových nebo železobetonových dílců pro šachty skruží přechodových</t>
  </si>
  <si>
    <t>1798169029</t>
  </si>
  <si>
    <t>"konus - šachty" 12</t>
  </si>
  <si>
    <t>"konus - nádrž A" 4</t>
  </si>
  <si>
    <t>"konus - nádrž B" 3</t>
  </si>
  <si>
    <t>80</t>
  </si>
  <si>
    <t>59224168</t>
  </si>
  <si>
    <t>skruž betonová přechodová 62,5/100x60x12 cm, stupadla poplastovaná kapsová</t>
  </si>
  <si>
    <t>2008484576</t>
  </si>
  <si>
    <t>77</t>
  </si>
  <si>
    <t>894414111</t>
  </si>
  <si>
    <t>Osazení betonových nebo železobetonových dílců pro šachty skruží základových (dno)</t>
  </si>
  <si>
    <t>-1946453920</t>
  </si>
  <si>
    <t>"součet šachet 1xkus na šachtu - A"8</t>
  </si>
  <si>
    <t>"B" 4</t>
  </si>
  <si>
    <t>78</t>
  </si>
  <si>
    <t>59224064</t>
  </si>
  <si>
    <t>dno betonové šachtové kulaté DN 1000 x 500, 100 x 65 x 15 cm</t>
  </si>
  <si>
    <t>-500959873</t>
  </si>
  <si>
    <t>"součet šachet 1xkus na šachtu"12</t>
  </si>
  <si>
    <t>81</t>
  </si>
  <si>
    <t>899304111</t>
  </si>
  <si>
    <t>Osazení poklop železobetonových včetně rámů jakékoli hmotnosti</t>
  </si>
  <si>
    <t>-2078028291</t>
  </si>
  <si>
    <t>"součet šachet"12</t>
  </si>
  <si>
    <t>"poklopy pro nádrž A"5</t>
  </si>
  <si>
    <t>"poklopy pro nádrž B"4</t>
  </si>
  <si>
    <t>82</t>
  </si>
  <si>
    <t>55241030</t>
  </si>
  <si>
    <t>poklop šachtový litinový kruhový DN 600 bez ventilace tř D 400 pro intenzivní provoz</t>
  </si>
  <si>
    <t>-1500390366</t>
  </si>
  <si>
    <t>40</t>
  </si>
  <si>
    <t>899721111</t>
  </si>
  <si>
    <t>Signalizační vodič DN do 150 mm na potrubí</t>
  </si>
  <si>
    <t>-1095961218</t>
  </si>
  <si>
    <t>"vodovodní potrubí d 90"55,4</t>
  </si>
  <si>
    <t>"vodovodní potrubí d100"20,3</t>
  </si>
  <si>
    <t>"vodovodní potrubí d 63"23,1</t>
  </si>
  <si>
    <t>55</t>
  </si>
  <si>
    <t>899721112</t>
  </si>
  <si>
    <t>Signalizační vodič DN nad 150 mm na potrubí</t>
  </si>
  <si>
    <t>-645195387</t>
  </si>
  <si>
    <t>64</t>
  </si>
  <si>
    <t>800201101.RG</t>
  </si>
  <si>
    <t>Napojení stávajícího kanalizačního potrubí DN 300 na betonovou šachtu</t>
  </si>
  <si>
    <t>2015499168</t>
  </si>
  <si>
    <t>Poznámka k položce:_x000d_
vč. dodávky materiálů</t>
  </si>
  <si>
    <t>"napojení u Nádrže B"4</t>
  </si>
  <si>
    <t>"napojení u nádrže A"7</t>
  </si>
  <si>
    <t>94</t>
  </si>
  <si>
    <t>230071131.RG</t>
  </si>
  <si>
    <t>Zpětná klapka kanalizace DN 300</t>
  </si>
  <si>
    <t>-817306392</t>
  </si>
  <si>
    <t>Poznámka k položce:_x000d_
Včetně montáže</t>
  </si>
  <si>
    <t>"ŠB4 "1</t>
  </si>
  <si>
    <t>95</t>
  </si>
  <si>
    <t>230071132.RG</t>
  </si>
  <si>
    <t>Zpětná klapka kanalizace DN 250</t>
  </si>
  <si>
    <t>627917805</t>
  </si>
  <si>
    <t>"ŠB7"1</t>
  </si>
  <si>
    <t>Ostatní konstrukce a práce, bourání</t>
  </si>
  <si>
    <t>109</t>
  </si>
  <si>
    <t>916131212</t>
  </si>
  <si>
    <t>Osazení silničního obrubníku betonového stojatého bez boční opěry do lože z betonu prostého</t>
  </si>
  <si>
    <t>-361643612</t>
  </si>
  <si>
    <t>"Nádrž A"3*2+14,1+15,3+90,4+22,6</t>
  </si>
  <si>
    <t>"Nádrž B" 0</t>
  </si>
  <si>
    <t>110</t>
  </si>
  <si>
    <t>59217031</t>
  </si>
  <si>
    <t>obrubník betonový silniční 1000x150x250mm</t>
  </si>
  <si>
    <t>-332202823</t>
  </si>
  <si>
    <t>"pol. 916131212" 148,4*1,1</t>
  </si>
  <si>
    <t>111</t>
  </si>
  <si>
    <t>916231212</t>
  </si>
  <si>
    <t>Osazení chodníkového obrubníku betonového stojatého bez boční opěry do lože z betonu prostého</t>
  </si>
  <si>
    <t>-1363926698</t>
  </si>
  <si>
    <t>"Nádrž A" 35,6</t>
  </si>
  <si>
    <t>"Nádrž B" 3+14</t>
  </si>
  <si>
    <t>112</t>
  </si>
  <si>
    <t>59217016</t>
  </si>
  <si>
    <t>obrubník betonový chodníkový 1000x80x250mm</t>
  </si>
  <si>
    <t>1239992432</t>
  </si>
  <si>
    <t>"pol. 916231212" 52,6*1,1</t>
  </si>
  <si>
    <t>106</t>
  </si>
  <si>
    <t>919735114</t>
  </si>
  <si>
    <t>Řezání stávajícího živičného krytu hl do 200 mm</t>
  </si>
  <si>
    <t>1254563429</t>
  </si>
  <si>
    <t>"Nádrž A" 7,6*2+5*2+125,4+19,5</t>
  </si>
  <si>
    <t>"Nádrž B" 15,1+2*2</t>
  </si>
  <si>
    <t>997</t>
  </si>
  <si>
    <t>Přesun sutě</t>
  </si>
  <si>
    <t>91</t>
  </si>
  <si>
    <t>997013501</t>
  </si>
  <si>
    <t>Odvoz suti a vybouraných hmot na skládku nebo meziskládku do 1 km se složením</t>
  </si>
  <si>
    <t>-1659355016</t>
  </si>
  <si>
    <t>92</t>
  </si>
  <si>
    <t>997013509</t>
  </si>
  <si>
    <t>Příplatek k odvozu suti a vybouraných hmot na skládku ZKD 1 km přes 1 km</t>
  </si>
  <si>
    <t>1370484051</t>
  </si>
  <si>
    <t>255,343*19 'Přepočtené koeficientem množství</t>
  </si>
  <si>
    <t>93</t>
  </si>
  <si>
    <t>997223845</t>
  </si>
  <si>
    <t>Poplatek za uložení na skládce (skládkovné) odpadu asfaltového bez dehtu kód odpadu 170 302</t>
  </si>
  <si>
    <t>1908539871</t>
  </si>
  <si>
    <t>998</t>
  </si>
  <si>
    <t>Přesun hmot</t>
  </si>
  <si>
    <t>46</t>
  </si>
  <si>
    <t>998276101</t>
  </si>
  <si>
    <t>Přesun hmot pro trubní vedení z trub z plastických hmot otevřený výkop</t>
  </si>
  <si>
    <t>1512040593</t>
  </si>
  <si>
    <t>Práce a dodávky M</t>
  </si>
  <si>
    <t>35-M</t>
  </si>
  <si>
    <t>Montáž čerpadel, kompr.a vodoh.zař.</t>
  </si>
  <si>
    <t>58</t>
  </si>
  <si>
    <t>350150003.RG</t>
  </si>
  <si>
    <t>Montáž vodovodních čerpadel</t>
  </si>
  <si>
    <t>-1867821402</t>
  </si>
  <si>
    <t>"ponorné čerpadlo"4</t>
  </si>
  <si>
    <t>59</t>
  </si>
  <si>
    <t>350 MAT-001.RG</t>
  </si>
  <si>
    <t>Suchoběžné čerpadlo Qmax= 12 m3/h, Hmax= 83 m, P= 4,0 kW</t>
  </si>
  <si>
    <t>256</t>
  </si>
  <si>
    <t>-272068714</t>
  </si>
  <si>
    <t>"Nádrž A"1</t>
  </si>
  <si>
    <t>83</t>
  </si>
  <si>
    <t>350 MAT-002.RG</t>
  </si>
  <si>
    <t>Ponorné čerpadlo odpadních vod 5 l/s</t>
  </si>
  <si>
    <t>1144655719</t>
  </si>
  <si>
    <t>84</t>
  </si>
  <si>
    <t>350 MAT-003.RG</t>
  </si>
  <si>
    <t>Suchoběžné čerpadlo (Qmax= 24 m3/h, Hmax= 95 m, P= 5,5 kW</t>
  </si>
  <si>
    <t>-1507574478</t>
  </si>
  <si>
    <t>"Nádrž B"1</t>
  </si>
  <si>
    <t>85</t>
  </si>
  <si>
    <t>350 MAT-004.RG</t>
  </si>
  <si>
    <t>Ponorné motorové čerpadlo odpadních vod 10 l/s</t>
  </si>
  <si>
    <t>-1443751986</t>
  </si>
  <si>
    <t>60</t>
  </si>
  <si>
    <t>350 MAT-002</t>
  </si>
  <si>
    <t>Žetěz pro uchycení čerpadla</t>
  </si>
  <si>
    <t>-1266840462</t>
  </si>
  <si>
    <t xml:space="preserve">Poznámka k položce:_x000d_
Ponorná kalová čerpadla s řezacím zařízením _x000d_
Technické údaje_x000d_
	Průtok, Q: max. 5 l/s_x000d_
	Dopravní výška, H: max. 47 m_x000d_
	Teplota kapaliny: 0°C až +40°C_x000d_
Použití_x000d_
	Čerpadla jsou vhodná pro čerpání znečištěných a odpadních vod, průměry potrubí 40 mm a větší_x000d_
</t>
  </si>
  <si>
    <t>2*4</t>
  </si>
  <si>
    <t>02 - Elektroinstalace</t>
  </si>
  <si>
    <t>PSV - Práce a dodávky PSV</t>
  </si>
  <si>
    <t xml:space="preserve">    741 - Elektroinstalace - silnoproud</t>
  </si>
  <si>
    <t xml:space="preserve">    21-M - Elektromontáže</t>
  </si>
  <si>
    <t xml:space="preserve">    46-M - Zemní práce při extr.mont.pracích</t>
  </si>
  <si>
    <t>113107041</t>
  </si>
  <si>
    <t>Odstranění podkladu živičných tl 50 mm při překopech ručně</t>
  </si>
  <si>
    <t>-1868749851</t>
  </si>
  <si>
    <t>-1175994610</t>
  </si>
  <si>
    <t>975135414</t>
  </si>
  <si>
    <t>22</t>
  </si>
  <si>
    <t>97402-9121P</t>
  </si>
  <si>
    <t>uložení trubek PVC a kabelů pod omítku do betonu, cca v-5 cm š-5 cm, včetně začištění.</t>
  </si>
  <si>
    <t>1150820693</t>
  </si>
  <si>
    <t>23</t>
  </si>
  <si>
    <t>97402-9132P</t>
  </si>
  <si>
    <t>uložení trubek PVC a kabelů do přizdění včetěně zajištění kabelů a trubek minimálně 1,5 pod omítku, začištění cca v-30 cm š- 30 cm</t>
  </si>
  <si>
    <t>-129290498</t>
  </si>
  <si>
    <t>31</t>
  </si>
  <si>
    <t>24</t>
  </si>
  <si>
    <t>97402-9133P</t>
  </si>
  <si>
    <t>Přizdění rozvaděčů Ytong tl.5 cm + omítka</t>
  </si>
  <si>
    <t>1877519447</t>
  </si>
  <si>
    <t>97402-9134P</t>
  </si>
  <si>
    <t>Úprava a doplnění stávajícíjo rozvaděče HR, IP40/IP20</t>
  </si>
  <si>
    <t>ks</t>
  </si>
  <si>
    <t>399703029</t>
  </si>
  <si>
    <t>97402-9135P</t>
  </si>
  <si>
    <t xml:space="preserve">Kombinovaná SPD typu 1 a 2 (dříve třídy B+C); 3x 35 kA/250A  v zapojení "V"</t>
  </si>
  <si>
    <t>1088297659</t>
  </si>
  <si>
    <t>97402-9136P</t>
  </si>
  <si>
    <t>Jistič 3x 25A/C</t>
  </si>
  <si>
    <t>1951814516</t>
  </si>
  <si>
    <t>97402-9137P</t>
  </si>
  <si>
    <t>Havní ochranná svorka objektu MEBB "HOS-A a HOS-D" 250A vč. krabice</t>
  </si>
  <si>
    <t>539608531</t>
  </si>
  <si>
    <t>29</t>
  </si>
  <si>
    <t>97402-9138P</t>
  </si>
  <si>
    <t>Motáž atypického rozvaděče OCEP, ozn. RDJ-A/RDJ-B, min. 2x 12 pozic - IP43/IP20</t>
  </si>
  <si>
    <t>-1654197437</t>
  </si>
  <si>
    <t>97402-9139P</t>
  </si>
  <si>
    <t>Vypínač 3x 25A</t>
  </si>
  <si>
    <t>-1042723227</t>
  </si>
  <si>
    <t>97402-9140P</t>
  </si>
  <si>
    <t xml:space="preserve">Kombinovaná SPD typu 1 a 2 (dříve třídy B+C);  25 kA,v zapojení "V"</t>
  </si>
  <si>
    <t>-1306907596</t>
  </si>
  <si>
    <t>97402-9141P</t>
  </si>
  <si>
    <t>Motorový sppouštěč 3x 6,3-10A</t>
  </si>
  <si>
    <t>-829835873</t>
  </si>
  <si>
    <t>97402-9142P</t>
  </si>
  <si>
    <t>Jistič 1x 6A/B</t>
  </si>
  <si>
    <t>963687707</t>
  </si>
  <si>
    <t>97402-9143P</t>
  </si>
  <si>
    <t>Stykač 3 x 25A/1+1 x 6A/230V</t>
  </si>
  <si>
    <t>609062423</t>
  </si>
  <si>
    <t>97402-9144P</t>
  </si>
  <si>
    <t>Přepínač 1-0-1 6A/230V</t>
  </si>
  <si>
    <t>-1510610640</t>
  </si>
  <si>
    <t>36</t>
  </si>
  <si>
    <t>97402-9145P</t>
  </si>
  <si>
    <t>Pomocná svorkovnice 1,5 -6 mm</t>
  </si>
  <si>
    <t>230854258</t>
  </si>
  <si>
    <t>37</t>
  </si>
  <si>
    <t>97402-9146P</t>
  </si>
  <si>
    <t>Tlakové relé "TR" 230V/6A</t>
  </si>
  <si>
    <t>47300566</t>
  </si>
  <si>
    <t>38</t>
  </si>
  <si>
    <t>97402-9147P</t>
  </si>
  <si>
    <t>Ochranná svorka jímky A/B MEBB "OSDJA/OSDJB" 40A vč. krabice</t>
  </si>
  <si>
    <t>-1730233243</t>
  </si>
  <si>
    <t>97402-9148P</t>
  </si>
  <si>
    <t>Úprava a doplnění stávajívćího rozvaděče HR-A(DJ-A)</t>
  </si>
  <si>
    <t>hod</t>
  </si>
  <si>
    <t>-263723071</t>
  </si>
  <si>
    <t>97402-9149P</t>
  </si>
  <si>
    <t>Úprava a doplnění stávajívćího rozvaděče HR-D(DJ-B)</t>
  </si>
  <si>
    <t>-1608871922</t>
  </si>
  <si>
    <t>41</t>
  </si>
  <si>
    <t>97402-9150P</t>
  </si>
  <si>
    <t>Montáž rozvadče RDJ-A + OSDJ-A</t>
  </si>
  <si>
    <t>-1612979600</t>
  </si>
  <si>
    <t>42</t>
  </si>
  <si>
    <t>97402-9151P</t>
  </si>
  <si>
    <t>Montáž rozvadče RDJ-B + OSDJ-B</t>
  </si>
  <si>
    <t>-826638825</t>
  </si>
  <si>
    <t>97402-9157P</t>
  </si>
  <si>
    <t>Celkem úprva rozvaděčů HR-A a HR-D + HOS-A a HOS-D</t>
  </si>
  <si>
    <t>-801794924</t>
  </si>
  <si>
    <t>97402-9158P</t>
  </si>
  <si>
    <t>Celkem rozvaděče RDJ-A a RDJ-B + OSDJA a OSDJB</t>
  </si>
  <si>
    <t>1952723675</t>
  </si>
  <si>
    <t>97402-9152P</t>
  </si>
  <si>
    <t>Spolupráce s ostatními profesemi (VZT, ZTI, ÚT)</t>
  </si>
  <si>
    <t>-1947131121</t>
  </si>
  <si>
    <t>97402-9153P</t>
  </si>
  <si>
    <t>Kontrola, měření</t>
  </si>
  <si>
    <t>-979625035</t>
  </si>
  <si>
    <t>97402-9154P</t>
  </si>
  <si>
    <t>Demontáž, especifikovaná montáž a úklid včetně ekologické likvidace odpadu</t>
  </si>
  <si>
    <t>1973259768</t>
  </si>
  <si>
    <t>97402-9155P</t>
  </si>
  <si>
    <t>Zhot. dokumentace skut. stavu</t>
  </si>
  <si>
    <t>-1790642500</t>
  </si>
  <si>
    <t>47</t>
  </si>
  <si>
    <t>97402-9156P</t>
  </si>
  <si>
    <t>Revize elektro</t>
  </si>
  <si>
    <t>-1670533196</t>
  </si>
  <si>
    <t>97402-M653</t>
  </si>
  <si>
    <t>Nespecifikovaný a pomocný materiál</t>
  </si>
  <si>
    <t>1675460205</t>
  </si>
  <si>
    <t>"Rozvaděče RDJ-A a RDJ-B"8</t>
  </si>
  <si>
    <t>"Úprava rozvaděčů HR-A a HR-D vývody pro rozvaděče dešťové jímky RDJ-A/B" 1,3</t>
  </si>
  <si>
    <t>"HZS" 2,6</t>
  </si>
  <si>
    <t>"Stavební práce C801-3" 1,9</t>
  </si>
  <si>
    <t>"Zemní práce C46M" 1,3</t>
  </si>
  <si>
    <t>"Silnoproud C21M"0,8</t>
  </si>
  <si>
    <t>1762366412</t>
  </si>
  <si>
    <t>56</t>
  </si>
  <si>
    <t>2086829980</t>
  </si>
  <si>
    <t>57</t>
  </si>
  <si>
    <t>-1183031387</t>
  </si>
  <si>
    <t>1783112509</t>
  </si>
  <si>
    <t>PSV</t>
  </si>
  <si>
    <t>Práce a dodávky PSV</t>
  </si>
  <si>
    <t>741</t>
  </si>
  <si>
    <t>Elektroinstalace - silnoproud</t>
  </si>
  <si>
    <t>50</t>
  </si>
  <si>
    <t>741122219</t>
  </si>
  <si>
    <t>Montáž kabel Cu plný kulatý žíla 4x1,5 až 4 mm2 uložený volně (CYKY)</t>
  </si>
  <si>
    <t>1331186530</t>
  </si>
  <si>
    <t>"CYKY-CYKYm J4(4C)x2.5 mm2 750V (PU)" 121</t>
  </si>
  <si>
    <t>210810050</t>
  </si>
  <si>
    <t>CYKY-CYKYm J4(4C)x2.5 mm2 750V (PU)</t>
  </si>
  <si>
    <t>151527905</t>
  </si>
  <si>
    <t>741122231</t>
  </si>
  <si>
    <t>Montáž kabel Cu plný kulatý žíla 5x1,5 až 2,5 mm2 uložený volně (CYKY)</t>
  </si>
  <si>
    <t>-728948502</t>
  </si>
  <si>
    <t>"CYKY-CYKYm J5(5C)x1.5 mm2 750V (PU) (TR)" 121</t>
  </si>
  <si>
    <t>210810055</t>
  </si>
  <si>
    <t>CYKY-CYKYm J5(5C)x1.5 mm2 750V (PU) (TR)</t>
  </si>
  <si>
    <t>1627317448</t>
  </si>
  <si>
    <t>741122232</t>
  </si>
  <si>
    <t>Montáž kabel Cu plný kulatý žíla 5x4 až 6 mm2 uložený volně (CYKY)</t>
  </si>
  <si>
    <t>-1264137567</t>
  </si>
  <si>
    <t>"CYKY-CYKYm J5(5C)x6 mm2 750V (PU)" 165</t>
  </si>
  <si>
    <t>210810058</t>
  </si>
  <si>
    <t>CYKY-CYKYm J5(5C)x6 mm2 750V (PU)</t>
  </si>
  <si>
    <t>-1368620731</t>
  </si>
  <si>
    <t>165</t>
  </si>
  <si>
    <t>998741201</t>
  </si>
  <si>
    <t>Přesun hmot procentní pro silnoproud v objektech v do 6 m</t>
  </si>
  <si>
    <t>%</t>
  </si>
  <si>
    <t>-2062785409</t>
  </si>
  <si>
    <t>21-M</t>
  </si>
  <si>
    <t>Elektromontáže</t>
  </si>
  <si>
    <t>210100372P</t>
  </si>
  <si>
    <t>kab. plynotěsná a vodotěsná průchodka - do 50 mm</t>
  </si>
  <si>
    <t>891897173</t>
  </si>
  <si>
    <t>210100001</t>
  </si>
  <si>
    <t>Ukončení vodičů v rozváděči nebo na přístroji včetně zapojení průřezu žíly do 2,5 mm2</t>
  </si>
  <si>
    <t>2133091660</t>
  </si>
  <si>
    <t>210100003</t>
  </si>
  <si>
    <t>Ukončení vodičů v rozváděči nebo na přístroji včetně zapojení průřezu žíly do 16 mm2</t>
  </si>
  <si>
    <t>-777483684</t>
  </si>
  <si>
    <t>46-M</t>
  </si>
  <si>
    <t>Zemní práce při extr.mont.pracích</t>
  </si>
  <si>
    <t>460010011</t>
  </si>
  <si>
    <t>Vytyčení trasy vedení vzdušného silového nn v terénu přehledném</t>
  </si>
  <si>
    <t>km</t>
  </si>
  <si>
    <t>1386074775</t>
  </si>
  <si>
    <t>0,204</t>
  </si>
  <si>
    <t>460010023</t>
  </si>
  <si>
    <t>Vytyčení trasy vedení kabelového podzemního v terénu volném</t>
  </si>
  <si>
    <t>895486604</t>
  </si>
  <si>
    <t>460030011</t>
  </si>
  <si>
    <t>Sejmutí drnu jakékoliv tloušťky</t>
  </si>
  <si>
    <t>1606179897</t>
  </si>
  <si>
    <t>460030181P</t>
  </si>
  <si>
    <t>Řezání spáry v asfaltu nebo betonu</t>
  </si>
  <si>
    <t>-404415123</t>
  </si>
  <si>
    <t>460200253P</t>
  </si>
  <si>
    <t>kabel.rýha 35cm/šíř. 70cm/hl. zem.tř.3 (hromosvod)</t>
  </si>
  <si>
    <t>-314269975</t>
  </si>
  <si>
    <t>204</t>
  </si>
  <si>
    <t>460420372</t>
  </si>
  <si>
    <t>zříz.lože/kop.písk.zakr.tl.10cm cihl.napříč 35cm</t>
  </si>
  <si>
    <t>-1322357609</t>
  </si>
  <si>
    <t>460490012</t>
  </si>
  <si>
    <t>Krytí kabelů výstražnou fólií šířky 25 cm</t>
  </si>
  <si>
    <t>221213586</t>
  </si>
  <si>
    <t>460490013</t>
  </si>
  <si>
    <t>Krytí kabelů výstražnou fólií šířky 34 cm</t>
  </si>
  <si>
    <t>1136072263</t>
  </si>
  <si>
    <t>460520166</t>
  </si>
  <si>
    <t>Montáž trubek ochranných plastových tuhých D do 172 mm uložených do rýhy</t>
  </si>
  <si>
    <t>-1220193720</t>
  </si>
  <si>
    <t>"trubka ochr.KOPODUR 160 (PU) - přechod komunikace + 1x rezerva" 31</t>
  </si>
  <si>
    <t>210010125</t>
  </si>
  <si>
    <t>trubka ochr.KOPODUR 160 (PU) - přechod komunikace + 1x rezerva</t>
  </si>
  <si>
    <t>1304316379</t>
  </si>
  <si>
    <t>460560253</t>
  </si>
  <si>
    <t>Zásyp rýh ručně šířky 50 cm, hloubky 70 cm, z horniny třídy 3</t>
  </si>
  <si>
    <t>-685203546</t>
  </si>
  <si>
    <t>460620013</t>
  </si>
  <si>
    <t>Provizorní úprava terénu se zhutněním, v hornině tř 3</t>
  </si>
  <si>
    <t>677713214</t>
  </si>
  <si>
    <t>460620013P</t>
  </si>
  <si>
    <t>provizorní položení dlažby</t>
  </si>
  <si>
    <t>-1354321384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</si>
</sst>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33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33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ROUND(AG94,0)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0)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0)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0)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0)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0)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0)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0)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RG_19069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Umístění akumulačních podzemních nádrží na zachytávání srážkových vod a jejich opětovné využití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Drnovská 507/73, 161 06 Praha 6 - Ruzyně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9. 12. 2019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Výzkumný ústav rostlinné výroby, v. v. i.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ROUND(SUM(AG95:AG97),0)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ROUND(SUM(AS95:AS97),0)</f>
        <v>0</v>
      </c>
      <c r="AT94" s="114">
        <f>ROUND(SUM(AV94:AW94),0)</f>
        <v>0</v>
      </c>
      <c r="AU94" s="115">
        <f>ROUND(SUM(AU95:AU97),5)</f>
        <v>0</v>
      </c>
      <c r="AV94" s="114">
        <f>ROUND(AZ94*L29,0)</f>
        <v>0</v>
      </c>
      <c r="AW94" s="114">
        <f>ROUND(BA94*L30,0)</f>
        <v>0</v>
      </c>
      <c r="AX94" s="114">
        <f>ROUND(BB94*L29,0)</f>
        <v>0</v>
      </c>
      <c r="AY94" s="114">
        <f>ROUND(BC94*L30,0)</f>
        <v>0</v>
      </c>
      <c r="AZ94" s="114">
        <f>ROUND(SUM(AZ95:AZ97),0)</f>
        <v>0</v>
      </c>
      <c r="BA94" s="114">
        <f>ROUND(SUM(BA95:BA97),0)</f>
        <v>0</v>
      </c>
      <c r="BB94" s="114">
        <f>ROUND(SUM(BB95:BB97),0)</f>
        <v>0</v>
      </c>
      <c r="BC94" s="114">
        <f>ROUND(SUM(BC95:BC97),0)</f>
        <v>0</v>
      </c>
      <c r="BD94" s="116">
        <f>ROUND(SUM(BD95:BD97),0)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'00 - Ostatní náklady'!J30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ROUND(SUM(AV95:AW95),0)</f>
        <v>0</v>
      </c>
      <c r="AU95" s="129">
        <f>'00 - Ostatní náklady'!P122</f>
        <v>0</v>
      </c>
      <c r="AV95" s="128">
        <f>'00 - Ostatní náklady'!J33</f>
        <v>0</v>
      </c>
      <c r="AW95" s="128">
        <f>'00 - Ostatní náklady'!J34</f>
        <v>0</v>
      </c>
      <c r="AX95" s="128">
        <f>'00 - Ostatní náklady'!J35</f>
        <v>0</v>
      </c>
      <c r="AY95" s="128">
        <f>'00 - Ostatní náklady'!J36</f>
        <v>0</v>
      </c>
      <c r="AZ95" s="128">
        <f>'00 - Ostatní náklady'!F33</f>
        <v>0</v>
      </c>
      <c r="BA95" s="128">
        <f>'00 - Ostatní náklady'!F34</f>
        <v>0</v>
      </c>
      <c r="BB95" s="128">
        <f>'00 - Ostatní náklady'!F35</f>
        <v>0</v>
      </c>
      <c r="BC95" s="128">
        <f>'00 - Ostatní náklady'!F36</f>
        <v>0</v>
      </c>
      <c r="BD95" s="130">
        <f>'00 - Ostatní náklady'!F37</f>
        <v>0</v>
      </c>
      <c r="BE95" s="7"/>
      <c r="BT95" s="131" t="s">
        <v>33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80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'01 - Stavební úpravy'!J30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ROUND(SUM(AV96:AW96),0)</f>
        <v>0</v>
      </c>
      <c r="AU96" s="129">
        <f>'01 - Stavební úpravy'!P128</f>
        <v>0</v>
      </c>
      <c r="AV96" s="128">
        <f>'01 - Stavební úpravy'!J33</f>
        <v>0</v>
      </c>
      <c r="AW96" s="128">
        <f>'01 - Stavební úpravy'!J34</f>
        <v>0</v>
      </c>
      <c r="AX96" s="128">
        <f>'01 - Stavební úpravy'!J35</f>
        <v>0</v>
      </c>
      <c r="AY96" s="128">
        <f>'01 - Stavební úpravy'!J36</f>
        <v>0</v>
      </c>
      <c r="AZ96" s="128">
        <f>'01 - Stavební úpravy'!F33</f>
        <v>0</v>
      </c>
      <c r="BA96" s="128">
        <f>'01 - Stavební úpravy'!F34</f>
        <v>0</v>
      </c>
      <c r="BB96" s="128">
        <f>'01 - Stavební úpravy'!F35</f>
        <v>0</v>
      </c>
      <c r="BC96" s="128">
        <f>'01 - Stavební úpravy'!F36</f>
        <v>0</v>
      </c>
      <c r="BD96" s="130">
        <f>'01 - Stavební úpravy'!F37</f>
        <v>0</v>
      </c>
      <c r="BE96" s="7"/>
      <c r="BT96" s="131" t="s">
        <v>33</v>
      </c>
      <c r="BV96" s="131" t="s">
        <v>78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80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'02 - Elektroinstalace'!J30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32">
        <v>0</v>
      </c>
      <c r="AT97" s="133">
        <f>ROUND(SUM(AV97:AW97),0)</f>
        <v>0</v>
      </c>
      <c r="AU97" s="134">
        <f>'02 - Elektroinstalace'!P126</f>
        <v>0</v>
      </c>
      <c r="AV97" s="133">
        <f>'02 - Elektroinstalace'!J33</f>
        <v>0</v>
      </c>
      <c r="AW97" s="133">
        <f>'02 - Elektroinstalace'!J34</f>
        <v>0</v>
      </c>
      <c r="AX97" s="133">
        <f>'02 - Elektroinstalace'!J35</f>
        <v>0</v>
      </c>
      <c r="AY97" s="133">
        <f>'02 - Elektroinstalace'!J36</f>
        <v>0</v>
      </c>
      <c r="AZ97" s="133">
        <f>'02 - Elektroinstalace'!F33</f>
        <v>0</v>
      </c>
      <c r="BA97" s="133">
        <f>'02 - Elektroinstalace'!F34</f>
        <v>0</v>
      </c>
      <c r="BB97" s="133">
        <f>'02 - Elektroinstalace'!F35</f>
        <v>0</v>
      </c>
      <c r="BC97" s="133">
        <f>'02 - Elektroinstalace'!F36</f>
        <v>0</v>
      </c>
      <c r="BD97" s="135">
        <f>'02 - Elektroinstalace'!F37</f>
        <v>0</v>
      </c>
      <c r="BE97" s="7"/>
      <c r="BT97" s="131" t="s">
        <v>33</v>
      </c>
      <c r="BV97" s="131" t="s">
        <v>78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PvPNUWT+8340BIzrmF1PB/Qs0/IxY6Ux9eJptOcfFMeAN48u88xGv5iJR1+ecOyFNxhCJZULv9BCqmps/tO9sw==" hashValue="PqvqixE8tcQQ/zoIz+VNKuGtWXqvGfzDTWawmiUMeEcjLn/fidp2WHW8Ff3cAx1hYhLoASEY8MXamUTNj2xO+w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00 - Ostatní náklady'!C2" display="/"/>
    <hyperlink ref="A96" location="'01 - Stavební úpravy'!C2" display="/"/>
    <hyperlink ref="A97" location="'02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92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25.5" customHeight="1">
      <c r="B7" s="20"/>
      <c r="E7" s="143" t="str">
        <f>'Rekapitulace stavby'!K6</f>
        <v>Umístění akumulačních podzemních nádrží na zachytávání srážkových vod a jejich opětovné využití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31</v>
      </c>
      <c r="G12" s="38"/>
      <c r="H12" s="38"/>
      <c r="I12" s="147" t="s">
        <v>22</v>
      </c>
      <c r="J12" s="148" t="str">
        <f>'Rekapitulace stavby'!AN8</f>
        <v>9. 12. 2019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Výzkumný ústav rostlinné výroby, v. v. i.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ROUND(J122, 0)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ROUND((SUM(BE122:BE153)),  0)</f>
        <v>0</v>
      </c>
      <c r="G33" s="38"/>
      <c r="H33" s="38"/>
      <c r="I33" s="162">
        <v>0.20999999999999999</v>
      </c>
      <c r="J33" s="161">
        <f>ROUND(((SUM(BE122:BE153))*I33),  0)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ROUND((SUM(BF122:BF153)),  0)</f>
        <v>0</v>
      </c>
      <c r="G34" s="38"/>
      <c r="H34" s="38"/>
      <c r="I34" s="162">
        <v>0.14999999999999999</v>
      </c>
      <c r="J34" s="161">
        <f>ROUND(((SUM(BF122:BF153))*I34),  0)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ROUND((SUM(BG122:BG153)),  0)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ROUND((SUM(BH122:BH153)),  0)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ROUND((SUM(BI122:BI153)),  0)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5" customHeight="1">
      <c r="A85" s="38"/>
      <c r="B85" s="39"/>
      <c r="C85" s="40"/>
      <c r="D85" s="40"/>
      <c r="E85" s="187" t="str">
        <f>E7</f>
        <v>Umístění akumulačních podzemních nádrží na zachytávání srážkových vod a jejich opětovné využití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00 - Ostatní náklady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9. 12. 2019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Výzkumný ústav rostlinné výroby, v. v. i.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96</v>
      </c>
      <c r="D94" s="189"/>
      <c r="E94" s="189"/>
      <c r="F94" s="189"/>
      <c r="G94" s="189"/>
      <c r="H94" s="189"/>
      <c r="I94" s="190"/>
      <c r="J94" s="191" t="s">
        <v>97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98</v>
      </c>
      <c r="D96" s="40"/>
      <c r="E96" s="40"/>
      <c r="F96" s="40"/>
      <c r="G96" s="40"/>
      <c r="H96" s="40"/>
      <c r="I96" s="144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93"/>
      <c r="C97" s="194"/>
      <c r="D97" s="195" t="s">
        <v>100</v>
      </c>
      <c r="E97" s="196"/>
      <c r="F97" s="196"/>
      <c r="G97" s="196"/>
      <c r="H97" s="196"/>
      <c r="I97" s="197"/>
      <c r="J97" s="198">
        <f>J123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101</v>
      </c>
      <c r="E98" s="203"/>
      <c r="F98" s="203"/>
      <c r="G98" s="203"/>
      <c r="H98" s="203"/>
      <c r="I98" s="204"/>
      <c r="J98" s="205">
        <f>J124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102</v>
      </c>
      <c r="E99" s="203"/>
      <c r="F99" s="203"/>
      <c r="G99" s="203"/>
      <c r="H99" s="203"/>
      <c r="I99" s="204"/>
      <c r="J99" s="205">
        <f>J138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103</v>
      </c>
      <c r="E100" s="203"/>
      <c r="F100" s="203"/>
      <c r="G100" s="203"/>
      <c r="H100" s="203"/>
      <c r="I100" s="204"/>
      <c r="J100" s="205">
        <f>J143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104</v>
      </c>
      <c r="E101" s="203"/>
      <c r="F101" s="203"/>
      <c r="G101" s="203"/>
      <c r="H101" s="203"/>
      <c r="I101" s="204"/>
      <c r="J101" s="205">
        <f>J147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105</v>
      </c>
      <c r="E102" s="203"/>
      <c r="F102" s="203"/>
      <c r="G102" s="203"/>
      <c r="H102" s="203"/>
      <c r="I102" s="204"/>
      <c r="J102" s="205">
        <f>J149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14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183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186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5.5" customHeight="1">
      <c r="A112" s="38"/>
      <c r="B112" s="39"/>
      <c r="C112" s="40"/>
      <c r="D112" s="40"/>
      <c r="E112" s="187" t="str">
        <f>E7</f>
        <v>Umístění akumulačních podzemních nádrží na zachytávání srážkových vod a jejich opětovné využití</v>
      </c>
      <c r="F112" s="32"/>
      <c r="G112" s="32"/>
      <c r="H112" s="32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93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00 - Ostatní náklady</v>
      </c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147" t="s">
        <v>22</v>
      </c>
      <c r="J116" s="79" t="str">
        <f>IF(J12="","",J12)</f>
        <v>9. 12. 2019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Výzkumný ústav rostlinné výroby, v. v. i.</v>
      </c>
      <c r="G118" s="40"/>
      <c r="H118" s="40"/>
      <c r="I118" s="147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147" t="s">
        <v>34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7"/>
      <c r="B121" s="208"/>
      <c r="C121" s="209" t="s">
        <v>107</v>
      </c>
      <c r="D121" s="210" t="s">
        <v>61</v>
      </c>
      <c r="E121" s="210" t="s">
        <v>57</v>
      </c>
      <c r="F121" s="210" t="s">
        <v>58</v>
      </c>
      <c r="G121" s="210" t="s">
        <v>108</v>
      </c>
      <c r="H121" s="210" t="s">
        <v>109</v>
      </c>
      <c r="I121" s="211" t="s">
        <v>110</v>
      </c>
      <c r="J121" s="212" t="s">
        <v>97</v>
      </c>
      <c r="K121" s="213" t="s">
        <v>111</v>
      </c>
      <c r="L121" s="214"/>
      <c r="M121" s="100" t="s">
        <v>1</v>
      </c>
      <c r="N121" s="101" t="s">
        <v>40</v>
      </c>
      <c r="O121" s="101" t="s">
        <v>112</v>
      </c>
      <c r="P121" s="101" t="s">
        <v>113</v>
      </c>
      <c r="Q121" s="101" t="s">
        <v>114</v>
      </c>
      <c r="R121" s="101" t="s">
        <v>115</v>
      </c>
      <c r="S121" s="101" t="s">
        <v>116</v>
      </c>
      <c r="T121" s="102" t="s">
        <v>117</v>
      </c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</row>
    <row r="122" s="2" customFormat="1" ht="22.8" customHeight="1">
      <c r="A122" s="38"/>
      <c r="B122" s="39"/>
      <c r="C122" s="107" t="s">
        <v>118</v>
      </c>
      <c r="D122" s="40"/>
      <c r="E122" s="40"/>
      <c r="F122" s="40"/>
      <c r="G122" s="40"/>
      <c r="H122" s="40"/>
      <c r="I122" s="144"/>
      <c r="J122" s="215">
        <f>BK122</f>
        <v>0</v>
      </c>
      <c r="K122" s="40"/>
      <c r="L122" s="44"/>
      <c r="M122" s="103"/>
      <c r="N122" s="216"/>
      <c r="O122" s="104"/>
      <c r="P122" s="217">
        <f>P123</f>
        <v>0</v>
      </c>
      <c r="Q122" s="104"/>
      <c r="R122" s="217">
        <f>R123</f>
        <v>0</v>
      </c>
      <c r="S122" s="104"/>
      <c r="T122" s="218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99</v>
      </c>
      <c r="BK122" s="219">
        <f>BK123</f>
        <v>0</v>
      </c>
    </row>
    <row r="123" s="12" customFormat="1" ht="25.92" customHeight="1">
      <c r="A123" s="12"/>
      <c r="B123" s="220"/>
      <c r="C123" s="221"/>
      <c r="D123" s="222" t="s">
        <v>75</v>
      </c>
      <c r="E123" s="223" t="s">
        <v>119</v>
      </c>
      <c r="F123" s="223" t="s">
        <v>120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f>P124+P138+P143+P147+P149</f>
        <v>0</v>
      </c>
      <c r="Q123" s="228"/>
      <c r="R123" s="229">
        <f>R124+R138+R143+R147+R149</f>
        <v>0</v>
      </c>
      <c r="S123" s="228"/>
      <c r="T123" s="230">
        <f>T124+T138+T143+T147+T149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121</v>
      </c>
      <c r="AT123" s="232" t="s">
        <v>75</v>
      </c>
      <c r="AU123" s="232" t="s">
        <v>76</v>
      </c>
      <c r="AY123" s="231" t="s">
        <v>122</v>
      </c>
      <c r="BK123" s="233">
        <f>BK124+BK138+BK143+BK147+BK149</f>
        <v>0</v>
      </c>
    </row>
    <row r="124" s="12" customFormat="1" ht="22.8" customHeight="1">
      <c r="A124" s="12"/>
      <c r="B124" s="220"/>
      <c r="C124" s="221"/>
      <c r="D124" s="222" t="s">
        <v>75</v>
      </c>
      <c r="E124" s="234" t="s">
        <v>123</v>
      </c>
      <c r="F124" s="234" t="s">
        <v>124</v>
      </c>
      <c r="G124" s="221"/>
      <c r="H124" s="221"/>
      <c r="I124" s="224"/>
      <c r="J124" s="235">
        <f>BK124</f>
        <v>0</v>
      </c>
      <c r="K124" s="221"/>
      <c r="L124" s="226"/>
      <c r="M124" s="227"/>
      <c r="N124" s="228"/>
      <c r="O124" s="228"/>
      <c r="P124" s="229">
        <f>SUM(P125:P137)</f>
        <v>0</v>
      </c>
      <c r="Q124" s="228"/>
      <c r="R124" s="229">
        <f>SUM(R125:R137)</f>
        <v>0</v>
      </c>
      <c r="S124" s="228"/>
      <c r="T124" s="230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121</v>
      </c>
      <c r="AT124" s="232" t="s">
        <v>75</v>
      </c>
      <c r="AU124" s="232" t="s">
        <v>33</v>
      </c>
      <c r="AY124" s="231" t="s">
        <v>122</v>
      </c>
      <c r="BK124" s="233">
        <f>SUM(BK125:BK137)</f>
        <v>0</v>
      </c>
    </row>
    <row r="125" s="2" customFormat="1" ht="24" customHeight="1">
      <c r="A125" s="38"/>
      <c r="B125" s="39"/>
      <c r="C125" s="236" t="s">
        <v>125</v>
      </c>
      <c r="D125" s="236" t="s">
        <v>126</v>
      </c>
      <c r="E125" s="237" t="s">
        <v>127</v>
      </c>
      <c r="F125" s="238" t="s">
        <v>128</v>
      </c>
      <c r="G125" s="239" t="s">
        <v>129</v>
      </c>
      <c r="H125" s="240">
        <v>1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41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130</v>
      </c>
      <c r="AT125" s="248" t="s">
        <v>126</v>
      </c>
      <c r="AU125" s="248" t="s">
        <v>85</v>
      </c>
      <c r="AY125" s="17" t="s">
        <v>122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33</v>
      </c>
      <c r="BK125" s="249">
        <f>ROUND(I125*H125,2)</f>
        <v>0</v>
      </c>
      <c r="BL125" s="17" t="s">
        <v>130</v>
      </c>
      <c r="BM125" s="248" t="s">
        <v>131</v>
      </c>
    </row>
    <row r="126" s="13" customFormat="1">
      <c r="A126" s="13"/>
      <c r="B126" s="250"/>
      <c r="C126" s="251"/>
      <c r="D126" s="252" t="s">
        <v>132</v>
      </c>
      <c r="E126" s="253" t="s">
        <v>1</v>
      </c>
      <c r="F126" s="254" t="s">
        <v>33</v>
      </c>
      <c r="G126" s="251"/>
      <c r="H126" s="255">
        <v>1</v>
      </c>
      <c r="I126" s="256"/>
      <c r="J126" s="251"/>
      <c r="K126" s="251"/>
      <c r="L126" s="257"/>
      <c r="M126" s="258"/>
      <c r="N126" s="259"/>
      <c r="O126" s="259"/>
      <c r="P126" s="259"/>
      <c r="Q126" s="259"/>
      <c r="R126" s="259"/>
      <c r="S126" s="259"/>
      <c r="T126" s="26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1" t="s">
        <v>132</v>
      </c>
      <c r="AU126" s="261" t="s">
        <v>85</v>
      </c>
      <c r="AV126" s="13" t="s">
        <v>85</v>
      </c>
      <c r="AW126" s="13" t="s">
        <v>32</v>
      </c>
      <c r="AX126" s="13" t="s">
        <v>76</v>
      </c>
      <c r="AY126" s="261" t="s">
        <v>122</v>
      </c>
    </row>
    <row r="127" s="14" customFormat="1">
      <c r="A127" s="14"/>
      <c r="B127" s="262"/>
      <c r="C127" s="263"/>
      <c r="D127" s="252" t="s">
        <v>132</v>
      </c>
      <c r="E127" s="264" t="s">
        <v>1</v>
      </c>
      <c r="F127" s="265" t="s">
        <v>133</v>
      </c>
      <c r="G127" s="263"/>
      <c r="H127" s="266">
        <v>1</v>
      </c>
      <c r="I127" s="267"/>
      <c r="J127" s="263"/>
      <c r="K127" s="263"/>
      <c r="L127" s="268"/>
      <c r="M127" s="269"/>
      <c r="N127" s="270"/>
      <c r="O127" s="270"/>
      <c r="P127" s="270"/>
      <c r="Q127" s="270"/>
      <c r="R127" s="270"/>
      <c r="S127" s="270"/>
      <c r="T127" s="27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2" t="s">
        <v>132</v>
      </c>
      <c r="AU127" s="272" t="s">
        <v>85</v>
      </c>
      <c r="AV127" s="14" t="s">
        <v>134</v>
      </c>
      <c r="AW127" s="14" t="s">
        <v>32</v>
      </c>
      <c r="AX127" s="14" t="s">
        <v>33</v>
      </c>
      <c r="AY127" s="272" t="s">
        <v>122</v>
      </c>
    </row>
    <row r="128" s="2" customFormat="1" ht="16.5" customHeight="1">
      <c r="A128" s="38"/>
      <c r="B128" s="39"/>
      <c r="C128" s="236" t="s">
        <v>135</v>
      </c>
      <c r="D128" s="236" t="s">
        <v>126</v>
      </c>
      <c r="E128" s="237" t="s">
        <v>136</v>
      </c>
      <c r="F128" s="238" t="s">
        <v>137</v>
      </c>
      <c r="G128" s="239" t="s">
        <v>129</v>
      </c>
      <c r="H128" s="240">
        <v>1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41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130</v>
      </c>
      <c r="AT128" s="248" t="s">
        <v>126</v>
      </c>
      <c r="AU128" s="248" t="s">
        <v>85</v>
      </c>
      <c r="AY128" s="17" t="s">
        <v>122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33</v>
      </c>
      <c r="BK128" s="249">
        <f>ROUND(I128*H128,2)</f>
        <v>0</v>
      </c>
      <c r="BL128" s="17" t="s">
        <v>130</v>
      </c>
      <c r="BM128" s="248" t="s">
        <v>138</v>
      </c>
    </row>
    <row r="129" s="2" customFormat="1">
      <c r="A129" s="38"/>
      <c r="B129" s="39"/>
      <c r="C129" s="40"/>
      <c r="D129" s="252" t="s">
        <v>139</v>
      </c>
      <c r="E129" s="40"/>
      <c r="F129" s="273" t="s">
        <v>140</v>
      </c>
      <c r="G129" s="40"/>
      <c r="H129" s="40"/>
      <c r="I129" s="144"/>
      <c r="J129" s="40"/>
      <c r="K129" s="40"/>
      <c r="L129" s="44"/>
      <c r="M129" s="274"/>
      <c r="N129" s="27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139</v>
      </c>
      <c r="AU129" s="17" t="s">
        <v>85</v>
      </c>
    </row>
    <row r="130" s="13" customFormat="1">
      <c r="A130" s="13"/>
      <c r="B130" s="250"/>
      <c r="C130" s="251"/>
      <c r="D130" s="252" t="s">
        <v>132</v>
      </c>
      <c r="E130" s="253" t="s">
        <v>1</v>
      </c>
      <c r="F130" s="254" t="s">
        <v>33</v>
      </c>
      <c r="G130" s="251"/>
      <c r="H130" s="255">
        <v>1</v>
      </c>
      <c r="I130" s="256"/>
      <c r="J130" s="251"/>
      <c r="K130" s="251"/>
      <c r="L130" s="257"/>
      <c r="M130" s="258"/>
      <c r="N130" s="259"/>
      <c r="O130" s="259"/>
      <c r="P130" s="259"/>
      <c r="Q130" s="259"/>
      <c r="R130" s="259"/>
      <c r="S130" s="259"/>
      <c r="T130" s="26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1" t="s">
        <v>132</v>
      </c>
      <c r="AU130" s="261" t="s">
        <v>85</v>
      </c>
      <c r="AV130" s="13" t="s">
        <v>85</v>
      </c>
      <c r="AW130" s="13" t="s">
        <v>32</v>
      </c>
      <c r="AX130" s="13" t="s">
        <v>76</v>
      </c>
      <c r="AY130" s="261" t="s">
        <v>122</v>
      </c>
    </row>
    <row r="131" s="14" customFormat="1">
      <c r="A131" s="14"/>
      <c r="B131" s="262"/>
      <c r="C131" s="263"/>
      <c r="D131" s="252" t="s">
        <v>132</v>
      </c>
      <c r="E131" s="264" t="s">
        <v>1</v>
      </c>
      <c r="F131" s="265" t="s">
        <v>133</v>
      </c>
      <c r="G131" s="263"/>
      <c r="H131" s="266">
        <v>1</v>
      </c>
      <c r="I131" s="267"/>
      <c r="J131" s="263"/>
      <c r="K131" s="263"/>
      <c r="L131" s="268"/>
      <c r="M131" s="269"/>
      <c r="N131" s="270"/>
      <c r="O131" s="270"/>
      <c r="P131" s="270"/>
      <c r="Q131" s="270"/>
      <c r="R131" s="270"/>
      <c r="S131" s="270"/>
      <c r="T131" s="27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2" t="s">
        <v>132</v>
      </c>
      <c r="AU131" s="272" t="s">
        <v>85</v>
      </c>
      <c r="AV131" s="14" t="s">
        <v>134</v>
      </c>
      <c r="AW131" s="14" t="s">
        <v>32</v>
      </c>
      <c r="AX131" s="14" t="s">
        <v>33</v>
      </c>
      <c r="AY131" s="272" t="s">
        <v>122</v>
      </c>
    </row>
    <row r="132" s="2" customFormat="1" ht="16.5" customHeight="1">
      <c r="A132" s="38"/>
      <c r="B132" s="39"/>
      <c r="C132" s="236" t="s">
        <v>141</v>
      </c>
      <c r="D132" s="236" t="s">
        <v>126</v>
      </c>
      <c r="E132" s="237" t="s">
        <v>142</v>
      </c>
      <c r="F132" s="238" t="s">
        <v>143</v>
      </c>
      <c r="G132" s="239" t="s">
        <v>129</v>
      </c>
      <c r="H132" s="240">
        <v>1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41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130</v>
      </c>
      <c r="AT132" s="248" t="s">
        <v>126</v>
      </c>
      <c r="AU132" s="248" t="s">
        <v>85</v>
      </c>
      <c r="AY132" s="17" t="s">
        <v>122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33</v>
      </c>
      <c r="BK132" s="249">
        <f>ROUND(I132*H132,2)</f>
        <v>0</v>
      </c>
      <c r="BL132" s="17" t="s">
        <v>130</v>
      </c>
      <c r="BM132" s="248" t="s">
        <v>144</v>
      </c>
    </row>
    <row r="133" s="13" customFormat="1">
      <c r="A133" s="13"/>
      <c r="B133" s="250"/>
      <c r="C133" s="251"/>
      <c r="D133" s="252" t="s">
        <v>132</v>
      </c>
      <c r="E133" s="253" t="s">
        <v>1</v>
      </c>
      <c r="F133" s="254" t="s">
        <v>33</v>
      </c>
      <c r="G133" s="251"/>
      <c r="H133" s="255">
        <v>1</v>
      </c>
      <c r="I133" s="256"/>
      <c r="J133" s="251"/>
      <c r="K133" s="251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132</v>
      </c>
      <c r="AU133" s="261" t="s">
        <v>85</v>
      </c>
      <c r="AV133" s="13" t="s">
        <v>85</v>
      </c>
      <c r="AW133" s="13" t="s">
        <v>32</v>
      </c>
      <c r="AX133" s="13" t="s">
        <v>76</v>
      </c>
      <c r="AY133" s="261" t="s">
        <v>122</v>
      </c>
    </row>
    <row r="134" s="14" customFormat="1">
      <c r="A134" s="14"/>
      <c r="B134" s="262"/>
      <c r="C134" s="263"/>
      <c r="D134" s="252" t="s">
        <v>132</v>
      </c>
      <c r="E134" s="264" t="s">
        <v>1</v>
      </c>
      <c r="F134" s="265" t="s">
        <v>133</v>
      </c>
      <c r="G134" s="263"/>
      <c r="H134" s="266">
        <v>1</v>
      </c>
      <c r="I134" s="267"/>
      <c r="J134" s="263"/>
      <c r="K134" s="263"/>
      <c r="L134" s="268"/>
      <c r="M134" s="269"/>
      <c r="N134" s="270"/>
      <c r="O134" s="270"/>
      <c r="P134" s="270"/>
      <c r="Q134" s="270"/>
      <c r="R134" s="270"/>
      <c r="S134" s="270"/>
      <c r="T134" s="27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2" t="s">
        <v>132</v>
      </c>
      <c r="AU134" s="272" t="s">
        <v>85</v>
      </c>
      <c r="AV134" s="14" t="s">
        <v>134</v>
      </c>
      <c r="AW134" s="14" t="s">
        <v>32</v>
      </c>
      <c r="AX134" s="14" t="s">
        <v>33</v>
      </c>
      <c r="AY134" s="272" t="s">
        <v>122</v>
      </c>
    </row>
    <row r="135" s="2" customFormat="1" ht="16.5" customHeight="1">
      <c r="A135" s="38"/>
      <c r="B135" s="39"/>
      <c r="C135" s="236" t="s">
        <v>145</v>
      </c>
      <c r="D135" s="236" t="s">
        <v>126</v>
      </c>
      <c r="E135" s="237" t="s">
        <v>146</v>
      </c>
      <c r="F135" s="238" t="s">
        <v>147</v>
      </c>
      <c r="G135" s="239" t="s">
        <v>129</v>
      </c>
      <c r="H135" s="240">
        <v>1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41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130</v>
      </c>
      <c r="AT135" s="248" t="s">
        <v>126</v>
      </c>
      <c r="AU135" s="248" t="s">
        <v>85</v>
      </c>
      <c r="AY135" s="17" t="s">
        <v>122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33</v>
      </c>
      <c r="BK135" s="249">
        <f>ROUND(I135*H135,2)</f>
        <v>0</v>
      </c>
      <c r="BL135" s="17" t="s">
        <v>130</v>
      </c>
      <c r="BM135" s="248" t="s">
        <v>148</v>
      </c>
    </row>
    <row r="136" s="13" customFormat="1">
      <c r="A136" s="13"/>
      <c r="B136" s="250"/>
      <c r="C136" s="251"/>
      <c r="D136" s="252" t="s">
        <v>132</v>
      </c>
      <c r="E136" s="253" t="s">
        <v>1</v>
      </c>
      <c r="F136" s="254" t="s">
        <v>33</v>
      </c>
      <c r="G136" s="251"/>
      <c r="H136" s="255">
        <v>1</v>
      </c>
      <c r="I136" s="256"/>
      <c r="J136" s="251"/>
      <c r="K136" s="251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132</v>
      </c>
      <c r="AU136" s="261" t="s">
        <v>85</v>
      </c>
      <c r="AV136" s="13" t="s">
        <v>85</v>
      </c>
      <c r="AW136" s="13" t="s">
        <v>32</v>
      </c>
      <c r="AX136" s="13" t="s">
        <v>76</v>
      </c>
      <c r="AY136" s="261" t="s">
        <v>122</v>
      </c>
    </row>
    <row r="137" s="14" customFormat="1">
      <c r="A137" s="14"/>
      <c r="B137" s="262"/>
      <c r="C137" s="263"/>
      <c r="D137" s="252" t="s">
        <v>132</v>
      </c>
      <c r="E137" s="264" t="s">
        <v>1</v>
      </c>
      <c r="F137" s="265" t="s">
        <v>133</v>
      </c>
      <c r="G137" s="263"/>
      <c r="H137" s="266">
        <v>1</v>
      </c>
      <c r="I137" s="267"/>
      <c r="J137" s="263"/>
      <c r="K137" s="263"/>
      <c r="L137" s="268"/>
      <c r="M137" s="269"/>
      <c r="N137" s="270"/>
      <c r="O137" s="270"/>
      <c r="P137" s="270"/>
      <c r="Q137" s="270"/>
      <c r="R137" s="270"/>
      <c r="S137" s="270"/>
      <c r="T137" s="27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2" t="s">
        <v>132</v>
      </c>
      <c r="AU137" s="272" t="s">
        <v>85</v>
      </c>
      <c r="AV137" s="14" t="s">
        <v>134</v>
      </c>
      <c r="AW137" s="14" t="s">
        <v>32</v>
      </c>
      <c r="AX137" s="14" t="s">
        <v>33</v>
      </c>
      <c r="AY137" s="272" t="s">
        <v>122</v>
      </c>
    </row>
    <row r="138" s="12" customFormat="1" ht="22.8" customHeight="1">
      <c r="A138" s="12"/>
      <c r="B138" s="220"/>
      <c r="C138" s="221"/>
      <c r="D138" s="222" t="s">
        <v>75</v>
      </c>
      <c r="E138" s="234" t="s">
        <v>149</v>
      </c>
      <c r="F138" s="234" t="s">
        <v>150</v>
      </c>
      <c r="G138" s="221"/>
      <c r="H138" s="221"/>
      <c r="I138" s="224"/>
      <c r="J138" s="235">
        <f>BK138</f>
        <v>0</v>
      </c>
      <c r="K138" s="221"/>
      <c r="L138" s="226"/>
      <c r="M138" s="227"/>
      <c r="N138" s="228"/>
      <c r="O138" s="228"/>
      <c r="P138" s="229">
        <f>SUM(P139:P142)</f>
        <v>0</v>
      </c>
      <c r="Q138" s="228"/>
      <c r="R138" s="229">
        <f>SUM(R139:R142)</f>
        <v>0</v>
      </c>
      <c r="S138" s="228"/>
      <c r="T138" s="230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1" t="s">
        <v>121</v>
      </c>
      <c r="AT138" s="232" t="s">
        <v>75</v>
      </c>
      <c r="AU138" s="232" t="s">
        <v>33</v>
      </c>
      <c r="AY138" s="231" t="s">
        <v>122</v>
      </c>
      <c r="BK138" s="233">
        <f>SUM(BK139:BK142)</f>
        <v>0</v>
      </c>
    </row>
    <row r="139" s="2" customFormat="1" ht="16.5" customHeight="1">
      <c r="A139" s="38"/>
      <c r="B139" s="39"/>
      <c r="C139" s="236" t="s">
        <v>151</v>
      </c>
      <c r="D139" s="236" t="s">
        <v>126</v>
      </c>
      <c r="E139" s="237" t="s">
        <v>152</v>
      </c>
      <c r="F139" s="238" t="s">
        <v>150</v>
      </c>
      <c r="G139" s="239" t="s">
        <v>129</v>
      </c>
      <c r="H139" s="240">
        <v>1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41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130</v>
      </c>
      <c r="AT139" s="248" t="s">
        <v>126</v>
      </c>
      <c r="AU139" s="248" t="s">
        <v>85</v>
      </c>
      <c r="AY139" s="17" t="s">
        <v>122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33</v>
      </c>
      <c r="BK139" s="249">
        <f>ROUND(I139*H139,2)</f>
        <v>0</v>
      </c>
      <c r="BL139" s="17" t="s">
        <v>130</v>
      </c>
      <c r="BM139" s="248" t="s">
        <v>153</v>
      </c>
    </row>
    <row r="140" s="2" customFormat="1" ht="16.5" customHeight="1">
      <c r="A140" s="38"/>
      <c r="B140" s="39"/>
      <c r="C140" s="236" t="s">
        <v>154</v>
      </c>
      <c r="D140" s="236" t="s">
        <v>126</v>
      </c>
      <c r="E140" s="237" t="s">
        <v>155</v>
      </c>
      <c r="F140" s="238" t="s">
        <v>156</v>
      </c>
      <c r="G140" s="239" t="s">
        <v>129</v>
      </c>
      <c r="H140" s="240">
        <v>1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41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130</v>
      </c>
      <c r="AT140" s="248" t="s">
        <v>126</v>
      </c>
      <c r="AU140" s="248" t="s">
        <v>85</v>
      </c>
      <c r="AY140" s="17" t="s">
        <v>122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33</v>
      </c>
      <c r="BK140" s="249">
        <f>ROUND(I140*H140,2)</f>
        <v>0</v>
      </c>
      <c r="BL140" s="17" t="s">
        <v>130</v>
      </c>
      <c r="BM140" s="248" t="s">
        <v>157</v>
      </c>
    </row>
    <row r="141" s="2" customFormat="1" ht="16.5" customHeight="1">
      <c r="A141" s="38"/>
      <c r="B141" s="39"/>
      <c r="C141" s="236" t="s">
        <v>158</v>
      </c>
      <c r="D141" s="236" t="s">
        <v>126</v>
      </c>
      <c r="E141" s="237" t="s">
        <v>159</v>
      </c>
      <c r="F141" s="238" t="s">
        <v>160</v>
      </c>
      <c r="G141" s="239" t="s">
        <v>129</v>
      </c>
      <c r="H141" s="240">
        <v>1</v>
      </c>
      <c r="I141" s="241"/>
      <c r="J141" s="242">
        <f>ROUND(I141*H141,2)</f>
        <v>0</v>
      </c>
      <c r="K141" s="243"/>
      <c r="L141" s="44"/>
      <c r="M141" s="244" t="s">
        <v>1</v>
      </c>
      <c r="N141" s="245" t="s">
        <v>41</v>
      </c>
      <c r="O141" s="91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130</v>
      </c>
      <c r="AT141" s="248" t="s">
        <v>126</v>
      </c>
      <c r="AU141" s="248" t="s">
        <v>85</v>
      </c>
      <c r="AY141" s="17" t="s">
        <v>122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33</v>
      </c>
      <c r="BK141" s="249">
        <f>ROUND(I141*H141,2)</f>
        <v>0</v>
      </c>
      <c r="BL141" s="17" t="s">
        <v>130</v>
      </c>
      <c r="BM141" s="248" t="s">
        <v>161</v>
      </c>
    </row>
    <row r="142" s="2" customFormat="1" ht="16.5" customHeight="1">
      <c r="A142" s="38"/>
      <c r="B142" s="39"/>
      <c r="C142" s="236" t="s">
        <v>162</v>
      </c>
      <c r="D142" s="236" t="s">
        <v>126</v>
      </c>
      <c r="E142" s="237" t="s">
        <v>163</v>
      </c>
      <c r="F142" s="238" t="s">
        <v>164</v>
      </c>
      <c r="G142" s="239" t="s">
        <v>129</v>
      </c>
      <c r="H142" s="240">
        <v>1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41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130</v>
      </c>
      <c r="AT142" s="248" t="s">
        <v>126</v>
      </c>
      <c r="AU142" s="248" t="s">
        <v>85</v>
      </c>
      <c r="AY142" s="17" t="s">
        <v>122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33</v>
      </c>
      <c r="BK142" s="249">
        <f>ROUND(I142*H142,2)</f>
        <v>0</v>
      </c>
      <c r="BL142" s="17" t="s">
        <v>130</v>
      </c>
      <c r="BM142" s="248" t="s">
        <v>165</v>
      </c>
    </row>
    <row r="143" s="12" customFormat="1" ht="22.8" customHeight="1">
      <c r="A143" s="12"/>
      <c r="B143" s="220"/>
      <c r="C143" s="221"/>
      <c r="D143" s="222" t="s">
        <v>75</v>
      </c>
      <c r="E143" s="234" t="s">
        <v>166</v>
      </c>
      <c r="F143" s="234" t="s">
        <v>167</v>
      </c>
      <c r="G143" s="221"/>
      <c r="H143" s="221"/>
      <c r="I143" s="224"/>
      <c r="J143" s="235">
        <f>BK143</f>
        <v>0</v>
      </c>
      <c r="K143" s="221"/>
      <c r="L143" s="226"/>
      <c r="M143" s="227"/>
      <c r="N143" s="228"/>
      <c r="O143" s="228"/>
      <c r="P143" s="229">
        <f>SUM(P144:P146)</f>
        <v>0</v>
      </c>
      <c r="Q143" s="228"/>
      <c r="R143" s="229">
        <f>SUM(R144:R146)</f>
        <v>0</v>
      </c>
      <c r="S143" s="228"/>
      <c r="T143" s="230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1" t="s">
        <v>121</v>
      </c>
      <c r="AT143" s="232" t="s">
        <v>75</v>
      </c>
      <c r="AU143" s="232" t="s">
        <v>33</v>
      </c>
      <c r="AY143" s="231" t="s">
        <v>122</v>
      </c>
      <c r="BK143" s="233">
        <f>SUM(BK144:BK146)</f>
        <v>0</v>
      </c>
    </row>
    <row r="144" s="2" customFormat="1" ht="16.5" customHeight="1">
      <c r="A144" s="38"/>
      <c r="B144" s="39"/>
      <c r="C144" s="236" t="s">
        <v>8</v>
      </c>
      <c r="D144" s="236" t="s">
        <v>126</v>
      </c>
      <c r="E144" s="237" t="s">
        <v>168</v>
      </c>
      <c r="F144" s="238" t="s">
        <v>169</v>
      </c>
      <c r="G144" s="239" t="s">
        <v>129</v>
      </c>
      <c r="H144" s="240">
        <v>1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41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130</v>
      </c>
      <c r="AT144" s="248" t="s">
        <v>126</v>
      </c>
      <c r="AU144" s="248" t="s">
        <v>85</v>
      </c>
      <c r="AY144" s="17" t="s">
        <v>122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33</v>
      </c>
      <c r="BK144" s="249">
        <f>ROUND(I144*H144,2)</f>
        <v>0</v>
      </c>
      <c r="BL144" s="17" t="s">
        <v>130</v>
      </c>
      <c r="BM144" s="248" t="s">
        <v>170</v>
      </c>
    </row>
    <row r="145" s="13" customFormat="1">
      <c r="A145" s="13"/>
      <c r="B145" s="250"/>
      <c r="C145" s="251"/>
      <c r="D145" s="252" t="s">
        <v>132</v>
      </c>
      <c r="E145" s="253" t="s">
        <v>1</v>
      </c>
      <c r="F145" s="254" t="s">
        <v>33</v>
      </c>
      <c r="G145" s="251"/>
      <c r="H145" s="255">
        <v>1</v>
      </c>
      <c r="I145" s="256"/>
      <c r="J145" s="251"/>
      <c r="K145" s="251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132</v>
      </c>
      <c r="AU145" s="261" t="s">
        <v>85</v>
      </c>
      <c r="AV145" s="13" t="s">
        <v>85</v>
      </c>
      <c r="AW145" s="13" t="s">
        <v>32</v>
      </c>
      <c r="AX145" s="13" t="s">
        <v>76</v>
      </c>
      <c r="AY145" s="261" t="s">
        <v>122</v>
      </c>
    </row>
    <row r="146" s="14" customFormat="1">
      <c r="A146" s="14"/>
      <c r="B146" s="262"/>
      <c r="C146" s="263"/>
      <c r="D146" s="252" t="s">
        <v>132</v>
      </c>
      <c r="E146" s="264" t="s">
        <v>1</v>
      </c>
      <c r="F146" s="265" t="s">
        <v>133</v>
      </c>
      <c r="G146" s="263"/>
      <c r="H146" s="266">
        <v>1</v>
      </c>
      <c r="I146" s="267"/>
      <c r="J146" s="263"/>
      <c r="K146" s="263"/>
      <c r="L146" s="268"/>
      <c r="M146" s="269"/>
      <c r="N146" s="270"/>
      <c r="O146" s="270"/>
      <c r="P146" s="270"/>
      <c r="Q146" s="270"/>
      <c r="R146" s="270"/>
      <c r="S146" s="270"/>
      <c r="T146" s="27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2" t="s">
        <v>132</v>
      </c>
      <c r="AU146" s="272" t="s">
        <v>85</v>
      </c>
      <c r="AV146" s="14" t="s">
        <v>134</v>
      </c>
      <c r="AW146" s="14" t="s">
        <v>32</v>
      </c>
      <c r="AX146" s="14" t="s">
        <v>33</v>
      </c>
      <c r="AY146" s="272" t="s">
        <v>122</v>
      </c>
    </row>
    <row r="147" s="12" customFormat="1" ht="22.8" customHeight="1">
      <c r="A147" s="12"/>
      <c r="B147" s="220"/>
      <c r="C147" s="221"/>
      <c r="D147" s="222" t="s">
        <v>75</v>
      </c>
      <c r="E147" s="234" t="s">
        <v>171</v>
      </c>
      <c r="F147" s="234" t="s">
        <v>172</v>
      </c>
      <c r="G147" s="221"/>
      <c r="H147" s="221"/>
      <c r="I147" s="224"/>
      <c r="J147" s="235">
        <f>BK147</f>
        <v>0</v>
      </c>
      <c r="K147" s="221"/>
      <c r="L147" s="226"/>
      <c r="M147" s="227"/>
      <c r="N147" s="228"/>
      <c r="O147" s="228"/>
      <c r="P147" s="229">
        <f>P148</f>
        <v>0</v>
      </c>
      <c r="Q147" s="228"/>
      <c r="R147" s="229">
        <f>R148</f>
        <v>0</v>
      </c>
      <c r="S147" s="228"/>
      <c r="T147" s="230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1" t="s">
        <v>121</v>
      </c>
      <c r="AT147" s="232" t="s">
        <v>75</v>
      </c>
      <c r="AU147" s="232" t="s">
        <v>33</v>
      </c>
      <c r="AY147" s="231" t="s">
        <v>122</v>
      </c>
      <c r="BK147" s="233">
        <f>BK148</f>
        <v>0</v>
      </c>
    </row>
    <row r="148" s="2" customFormat="1" ht="16.5" customHeight="1">
      <c r="A148" s="38"/>
      <c r="B148" s="39"/>
      <c r="C148" s="236" t="s">
        <v>173</v>
      </c>
      <c r="D148" s="236" t="s">
        <v>126</v>
      </c>
      <c r="E148" s="237" t="s">
        <v>174</v>
      </c>
      <c r="F148" s="238" t="s">
        <v>172</v>
      </c>
      <c r="G148" s="239" t="s">
        <v>129</v>
      </c>
      <c r="H148" s="240">
        <v>1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41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130</v>
      </c>
      <c r="AT148" s="248" t="s">
        <v>126</v>
      </c>
      <c r="AU148" s="248" t="s">
        <v>85</v>
      </c>
      <c r="AY148" s="17" t="s">
        <v>122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33</v>
      </c>
      <c r="BK148" s="249">
        <f>ROUND(I148*H148,2)</f>
        <v>0</v>
      </c>
      <c r="BL148" s="17" t="s">
        <v>130</v>
      </c>
      <c r="BM148" s="248" t="s">
        <v>175</v>
      </c>
    </row>
    <row r="149" s="12" customFormat="1" ht="22.8" customHeight="1">
      <c r="A149" s="12"/>
      <c r="B149" s="220"/>
      <c r="C149" s="221"/>
      <c r="D149" s="222" t="s">
        <v>75</v>
      </c>
      <c r="E149" s="234" t="s">
        <v>176</v>
      </c>
      <c r="F149" s="234" t="s">
        <v>177</v>
      </c>
      <c r="G149" s="221"/>
      <c r="H149" s="221"/>
      <c r="I149" s="224"/>
      <c r="J149" s="235">
        <f>BK149</f>
        <v>0</v>
      </c>
      <c r="K149" s="221"/>
      <c r="L149" s="226"/>
      <c r="M149" s="227"/>
      <c r="N149" s="228"/>
      <c r="O149" s="228"/>
      <c r="P149" s="229">
        <f>SUM(P150:P153)</f>
        <v>0</v>
      </c>
      <c r="Q149" s="228"/>
      <c r="R149" s="229">
        <f>SUM(R150:R153)</f>
        <v>0</v>
      </c>
      <c r="S149" s="228"/>
      <c r="T149" s="230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31" t="s">
        <v>121</v>
      </c>
      <c r="AT149" s="232" t="s">
        <v>75</v>
      </c>
      <c r="AU149" s="232" t="s">
        <v>33</v>
      </c>
      <c r="AY149" s="231" t="s">
        <v>122</v>
      </c>
      <c r="BK149" s="233">
        <f>SUM(BK150:BK153)</f>
        <v>0</v>
      </c>
    </row>
    <row r="150" s="2" customFormat="1" ht="16.5" customHeight="1">
      <c r="A150" s="38"/>
      <c r="B150" s="39"/>
      <c r="C150" s="236" t="s">
        <v>178</v>
      </c>
      <c r="D150" s="236" t="s">
        <v>126</v>
      </c>
      <c r="E150" s="237" t="s">
        <v>179</v>
      </c>
      <c r="F150" s="238" t="s">
        <v>177</v>
      </c>
      <c r="G150" s="239" t="s">
        <v>129</v>
      </c>
      <c r="H150" s="240">
        <v>1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41</v>
      </c>
      <c r="O150" s="91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130</v>
      </c>
      <c r="AT150" s="248" t="s">
        <v>126</v>
      </c>
      <c r="AU150" s="248" t="s">
        <v>85</v>
      </c>
      <c r="AY150" s="17" t="s">
        <v>122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33</v>
      </c>
      <c r="BK150" s="249">
        <f>ROUND(I150*H150,2)</f>
        <v>0</v>
      </c>
      <c r="BL150" s="17" t="s">
        <v>130</v>
      </c>
      <c r="BM150" s="248" t="s">
        <v>180</v>
      </c>
    </row>
    <row r="151" s="2" customFormat="1" ht="16.5" customHeight="1">
      <c r="A151" s="38"/>
      <c r="B151" s="39"/>
      <c r="C151" s="236" t="s">
        <v>181</v>
      </c>
      <c r="D151" s="236" t="s">
        <v>126</v>
      </c>
      <c r="E151" s="237" t="s">
        <v>182</v>
      </c>
      <c r="F151" s="238" t="s">
        <v>183</v>
      </c>
      <c r="G151" s="239" t="s">
        <v>129</v>
      </c>
      <c r="H151" s="240">
        <v>1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41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130</v>
      </c>
      <c r="AT151" s="248" t="s">
        <v>126</v>
      </c>
      <c r="AU151" s="248" t="s">
        <v>85</v>
      </c>
      <c r="AY151" s="17" t="s">
        <v>122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33</v>
      </c>
      <c r="BK151" s="249">
        <f>ROUND(I151*H151,2)</f>
        <v>0</v>
      </c>
      <c r="BL151" s="17" t="s">
        <v>130</v>
      </c>
      <c r="BM151" s="248" t="s">
        <v>184</v>
      </c>
    </row>
    <row r="152" s="13" customFormat="1">
      <c r="A152" s="13"/>
      <c r="B152" s="250"/>
      <c r="C152" s="251"/>
      <c r="D152" s="252" t="s">
        <v>132</v>
      </c>
      <c r="E152" s="253" t="s">
        <v>1</v>
      </c>
      <c r="F152" s="254" t="s">
        <v>33</v>
      </c>
      <c r="G152" s="251"/>
      <c r="H152" s="255">
        <v>1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132</v>
      </c>
      <c r="AU152" s="261" t="s">
        <v>85</v>
      </c>
      <c r="AV152" s="13" t="s">
        <v>85</v>
      </c>
      <c r="AW152" s="13" t="s">
        <v>32</v>
      </c>
      <c r="AX152" s="13" t="s">
        <v>76</v>
      </c>
      <c r="AY152" s="261" t="s">
        <v>122</v>
      </c>
    </row>
    <row r="153" s="14" customFormat="1">
      <c r="A153" s="14"/>
      <c r="B153" s="262"/>
      <c r="C153" s="263"/>
      <c r="D153" s="252" t="s">
        <v>132</v>
      </c>
      <c r="E153" s="264" t="s">
        <v>1</v>
      </c>
      <c r="F153" s="265" t="s">
        <v>133</v>
      </c>
      <c r="G153" s="263"/>
      <c r="H153" s="266">
        <v>1</v>
      </c>
      <c r="I153" s="267"/>
      <c r="J153" s="263"/>
      <c r="K153" s="263"/>
      <c r="L153" s="268"/>
      <c r="M153" s="276"/>
      <c r="N153" s="277"/>
      <c r="O153" s="277"/>
      <c r="P153" s="277"/>
      <c r="Q153" s="277"/>
      <c r="R153" s="277"/>
      <c r="S153" s="277"/>
      <c r="T153" s="27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132</v>
      </c>
      <c r="AU153" s="272" t="s">
        <v>85</v>
      </c>
      <c r="AV153" s="14" t="s">
        <v>134</v>
      </c>
      <c r="AW153" s="14" t="s">
        <v>32</v>
      </c>
      <c r="AX153" s="14" t="s">
        <v>33</v>
      </c>
      <c r="AY153" s="272" t="s">
        <v>122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183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IUlVaKnM+WPcJ9dbGTkaTRI8Cr2cSQXf8CPpC/f13zl74VFez+NJ51lN8QF0MUu6MV5jdsK6gb+xSciUScCAWg==" hashValue="6STWoq7nEWahG0C/S2Dvpo7d4lT1XO33SiOp89M8HDH6KRug/N2df5ogMAAX8if9Ryrv+9UkQl7puYQVZvc9jg==" algorithmName="SHA-512" password="CC35"/>
  <autoFilter ref="C121:K15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92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25.5" customHeight="1">
      <c r="B7" s="20"/>
      <c r="E7" s="143" t="str">
        <f>'Rekapitulace stavby'!K6</f>
        <v>Umístění akumulačních podzemních nádrží na zachytávání srážkových vod a jejich opětovné využití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185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31</v>
      </c>
      <c r="G12" s="38"/>
      <c r="H12" s="38"/>
      <c r="I12" s="147" t="s">
        <v>22</v>
      </c>
      <c r="J12" s="148" t="str">
        <f>'Rekapitulace stavby'!AN8</f>
        <v>9. 12. 2019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Výzkumný ústav rostlinné výroby, v. v. i.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ROUND(J128, 0)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ROUND((SUM(BE128:BE538)),  0)</f>
        <v>0</v>
      </c>
      <c r="G33" s="38"/>
      <c r="H33" s="38"/>
      <c r="I33" s="162">
        <v>0.20999999999999999</v>
      </c>
      <c r="J33" s="161">
        <f>ROUND(((SUM(BE128:BE538))*I33),  0)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ROUND((SUM(BF128:BF538)),  0)</f>
        <v>0</v>
      </c>
      <c r="G34" s="38"/>
      <c r="H34" s="38"/>
      <c r="I34" s="162">
        <v>0.14999999999999999</v>
      </c>
      <c r="J34" s="161">
        <f>ROUND(((SUM(BF128:BF538))*I34),  0)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ROUND((SUM(BG128:BG538)),  0)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ROUND((SUM(BH128:BH538)),  0)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ROUND((SUM(BI128:BI538)),  0)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5" customHeight="1">
      <c r="A85" s="38"/>
      <c r="B85" s="39"/>
      <c r="C85" s="40"/>
      <c r="D85" s="40"/>
      <c r="E85" s="187" t="str">
        <f>E7</f>
        <v>Umístění akumulačních podzemních nádrží na zachytávání srážkových vod a jejich opětovné využití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Stavební úpravy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9. 12. 2019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Výzkumný ústav rostlinné výroby, v. v. i.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96</v>
      </c>
      <c r="D94" s="189"/>
      <c r="E94" s="189"/>
      <c r="F94" s="189"/>
      <c r="G94" s="189"/>
      <c r="H94" s="189"/>
      <c r="I94" s="190"/>
      <c r="J94" s="191" t="s">
        <v>97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98</v>
      </c>
      <c r="D96" s="40"/>
      <c r="E96" s="40"/>
      <c r="F96" s="40"/>
      <c r="G96" s="40"/>
      <c r="H96" s="40"/>
      <c r="I96" s="144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93"/>
      <c r="C97" s="194"/>
      <c r="D97" s="195" t="s">
        <v>186</v>
      </c>
      <c r="E97" s="196"/>
      <c r="F97" s="196"/>
      <c r="G97" s="196"/>
      <c r="H97" s="196"/>
      <c r="I97" s="197"/>
      <c r="J97" s="198">
        <f>J129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187</v>
      </c>
      <c r="E98" s="203"/>
      <c r="F98" s="203"/>
      <c r="G98" s="203"/>
      <c r="H98" s="203"/>
      <c r="I98" s="204"/>
      <c r="J98" s="205">
        <f>J130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188</v>
      </c>
      <c r="E99" s="203"/>
      <c r="F99" s="203"/>
      <c r="G99" s="203"/>
      <c r="H99" s="203"/>
      <c r="I99" s="204"/>
      <c r="J99" s="205">
        <f>J291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189</v>
      </c>
      <c r="E100" s="203"/>
      <c r="F100" s="203"/>
      <c r="G100" s="203"/>
      <c r="H100" s="203"/>
      <c r="I100" s="204"/>
      <c r="J100" s="205">
        <f>J321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190</v>
      </c>
      <c r="E101" s="203"/>
      <c r="F101" s="203"/>
      <c r="G101" s="203"/>
      <c r="H101" s="203"/>
      <c r="I101" s="204"/>
      <c r="J101" s="205">
        <f>J342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191</v>
      </c>
      <c r="E102" s="203"/>
      <c r="F102" s="203"/>
      <c r="G102" s="203"/>
      <c r="H102" s="203"/>
      <c r="I102" s="204"/>
      <c r="J102" s="205">
        <f>J349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192</v>
      </c>
      <c r="E103" s="203"/>
      <c r="F103" s="203"/>
      <c r="G103" s="203"/>
      <c r="H103" s="203"/>
      <c r="I103" s="204"/>
      <c r="J103" s="205">
        <f>J370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193</v>
      </c>
      <c r="E104" s="203"/>
      <c r="F104" s="203"/>
      <c r="G104" s="203"/>
      <c r="H104" s="203"/>
      <c r="I104" s="204"/>
      <c r="J104" s="205">
        <f>J495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194</v>
      </c>
      <c r="E105" s="203"/>
      <c r="F105" s="203"/>
      <c r="G105" s="203"/>
      <c r="H105" s="203"/>
      <c r="I105" s="204"/>
      <c r="J105" s="205">
        <f>J512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195</v>
      </c>
      <c r="E106" s="203"/>
      <c r="F106" s="203"/>
      <c r="G106" s="203"/>
      <c r="H106" s="203"/>
      <c r="I106" s="204"/>
      <c r="J106" s="205">
        <f>J517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3"/>
      <c r="C107" s="194"/>
      <c r="D107" s="195" t="s">
        <v>196</v>
      </c>
      <c r="E107" s="196"/>
      <c r="F107" s="196"/>
      <c r="G107" s="196"/>
      <c r="H107" s="196"/>
      <c r="I107" s="197"/>
      <c r="J107" s="198">
        <f>J519</f>
        <v>0</v>
      </c>
      <c r="K107" s="194"/>
      <c r="L107" s="19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0"/>
      <c r="C108" s="201"/>
      <c r="D108" s="202" t="s">
        <v>197</v>
      </c>
      <c r="E108" s="203"/>
      <c r="F108" s="203"/>
      <c r="G108" s="203"/>
      <c r="H108" s="203"/>
      <c r="I108" s="204"/>
      <c r="J108" s="205">
        <f>J520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183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186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106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5" customHeight="1">
      <c r="A118" s="38"/>
      <c r="B118" s="39"/>
      <c r="C118" s="40"/>
      <c r="D118" s="40"/>
      <c r="E118" s="187" t="str">
        <f>E7</f>
        <v>Umístění akumulačních podzemních nádrží na zachytávání srážkových vod a jejich opětovné využití</v>
      </c>
      <c r="F118" s="32"/>
      <c r="G118" s="32"/>
      <c r="H118" s="32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93</v>
      </c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01 - Stavební úpravy</v>
      </c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147" t="s">
        <v>22</v>
      </c>
      <c r="J122" s="79" t="str">
        <f>IF(J12="","",J12)</f>
        <v>9. 12. 2019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Výzkumný ústav rostlinné výroby, v. v. i.</v>
      </c>
      <c r="G124" s="40"/>
      <c r="H124" s="40"/>
      <c r="I124" s="147" t="s">
        <v>30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147" t="s">
        <v>34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7"/>
      <c r="B127" s="208"/>
      <c r="C127" s="209" t="s">
        <v>107</v>
      </c>
      <c r="D127" s="210" t="s">
        <v>61</v>
      </c>
      <c r="E127" s="210" t="s">
        <v>57</v>
      </c>
      <c r="F127" s="210" t="s">
        <v>58</v>
      </c>
      <c r="G127" s="210" t="s">
        <v>108</v>
      </c>
      <c r="H127" s="210" t="s">
        <v>109</v>
      </c>
      <c r="I127" s="211" t="s">
        <v>110</v>
      </c>
      <c r="J127" s="212" t="s">
        <v>97</v>
      </c>
      <c r="K127" s="213" t="s">
        <v>111</v>
      </c>
      <c r="L127" s="214"/>
      <c r="M127" s="100" t="s">
        <v>1</v>
      </c>
      <c r="N127" s="101" t="s">
        <v>40</v>
      </c>
      <c r="O127" s="101" t="s">
        <v>112</v>
      </c>
      <c r="P127" s="101" t="s">
        <v>113</v>
      </c>
      <c r="Q127" s="101" t="s">
        <v>114</v>
      </c>
      <c r="R127" s="101" t="s">
        <v>115</v>
      </c>
      <c r="S127" s="101" t="s">
        <v>116</v>
      </c>
      <c r="T127" s="102" t="s">
        <v>117</v>
      </c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/>
    </row>
    <row r="128" s="2" customFormat="1" ht="22.8" customHeight="1">
      <c r="A128" s="38"/>
      <c r="B128" s="39"/>
      <c r="C128" s="107" t="s">
        <v>118</v>
      </c>
      <c r="D128" s="40"/>
      <c r="E128" s="40"/>
      <c r="F128" s="40"/>
      <c r="G128" s="40"/>
      <c r="H128" s="40"/>
      <c r="I128" s="144"/>
      <c r="J128" s="215">
        <f>BK128</f>
        <v>0</v>
      </c>
      <c r="K128" s="40"/>
      <c r="L128" s="44"/>
      <c r="M128" s="103"/>
      <c r="N128" s="216"/>
      <c r="O128" s="104"/>
      <c r="P128" s="217">
        <f>P129+P519</f>
        <v>0</v>
      </c>
      <c r="Q128" s="104"/>
      <c r="R128" s="217">
        <f>R129+R519</f>
        <v>600.91975804000003</v>
      </c>
      <c r="S128" s="104"/>
      <c r="T128" s="218">
        <f>T129+T519</f>
        <v>255.34289999999999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99</v>
      </c>
      <c r="BK128" s="219">
        <f>BK129+BK519</f>
        <v>0</v>
      </c>
    </row>
    <row r="129" s="12" customFormat="1" ht="25.92" customHeight="1">
      <c r="A129" s="12"/>
      <c r="B129" s="220"/>
      <c r="C129" s="221"/>
      <c r="D129" s="222" t="s">
        <v>75</v>
      </c>
      <c r="E129" s="223" t="s">
        <v>198</v>
      </c>
      <c r="F129" s="223" t="s">
        <v>199</v>
      </c>
      <c r="G129" s="221"/>
      <c r="H129" s="221"/>
      <c r="I129" s="224"/>
      <c r="J129" s="225">
        <f>BK129</f>
        <v>0</v>
      </c>
      <c r="K129" s="221"/>
      <c r="L129" s="226"/>
      <c r="M129" s="227"/>
      <c r="N129" s="228"/>
      <c r="O129" s="228"/>
      <c r="P129" s="229">
        <f>P130+P291+P321+P342+P349+P370+P495+P512+P517</f>
        <v>0</v>
      </c>
      <c r="Q129" s="228"/>
      <c r="R129" s="229">
        <f>R130+R291+R321+R342+R349+R370+R495+R512+R517</f>
        <v>600.91875804000006</v>
      </c>
      <c r="S129" s="228"/>
      <c r="T129" s="230">
        <f>T130+T291+T321+T342+T349+T370+T495+T512+T517</f>
        <v>255.34289999999999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33</v>
      </c>
      <c r="AT129" s="232" t="s">
        <v>75</v>
      </c>
      <c r="AU129" s="232" t="s">
        <v>76</v>
      </c>
      <c r="AY129" s="231" t="s">
        <v>122</v>
      </c>
      <c r="BK129" s="233">
        <f>BK130+BK291+BK321+BK342+BK349+BK370+BK495+BK512+BK517</f>
        <v>0</v>
      </c>
    </row>
    <row r="130" s="12" customFormat="1" ht="22.8" customHeight="1">
      <c r="A130" s="12"/>
      <c r="B130" s="220"/>
      <c r="C130" s="221"/>
      <c r="D130" s="222" t="s">
        <v>75</v>
      </c>
      <c r="E130" s="234" t="s">
        <v>33</v>
      </c>
      <c r="F130" s="234" t="s">
        <v>200</v>
      </c>
      <c r="G130" s="221"/>
      <c r="H130" s="221"/>
      <c r="I130" s="224"/>
      <c r="J130" s="235">
        <f>BK130</f>
        <v>0</v>
      </c>
      <c r="K130" s="221"/>
      <c r="L130" s="226"/>
      <c r="M130" s="227"/>
      <c r="N130" s="228"/>
      <c r="O130" s="228"/>
      <c r="P130" s="229">
        <f>SUM(P131:P290)</f>
        <v>0</v>
      </c>
      <c r="Q130" s="228"/>
      <c r="R130" s="229">
        <f>SUM(R131:R290)</f>
        <v>349.83710384000005</v>
      </c>
      <c r="S130" s="228"/>
      <c r="T130" s="230">
        <f>SUM(T131:T290)</f>
        <v>255.00089999999997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33</v>
      </c>
      <c r="AT130" s="232" t="s">
        <v>75</v>
      </c>
      <c r="AU130" s="232" t="s">
        <v>33</v>
      </c>
      <c r="AY130" s="231" t="s">
        <v>122</v>
      </c>
      <c r="BK130" s="233">
        <f>SUM(BK131:BK290)</f>
        <v>0</v>
      </c>
    </row>
    <row r="131" s="2" customFormat="1" ht="24" customHeight="1">
      <c r="A131" s="38"/>
      <c r="B131" s="39"/>
      <c r="C131" s="236" t="s">
        <v>85</v>
      </c>
      <c r="D131" s="236" t="s">
        <v>126</v>
      </c>
      <c r="E131" s="237" t="s">
        <v>201</v>
      </c>
      <c r="F131" s="238" t="s">
        <v>202</v>
      </c>
      <c r="G131" s="239" t="s">
        <v>203</v>
      </c>
      <c r="H131" s="240">
        <v>29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41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134</v>
      </c>
      <c r="AT131" s="248" t="s">
        <v>126</v>
      </c>
      <c r="AU131" s="248" t="s">
        <v>85</v>
      </c>
      <c r="AY131" s="17" t="s">
        <v>122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33</v>
      </c>
      <c r="BK131" s="249">
        <f>ROUND(I131*H131,2)</f>
        <v>0</v>
      </c>
      <c r="BL131" s="17" t="s">
        <v>134</v>
      </c>
      <c r="BM131" s="248" t="s">
        <v>204</v>
      </c>
    </row>
    <row r="132" s="13" customFormat="1">
      <c r="A132" s="13"/>
      <c r="B132" s="250"/>
      <c r="C132" s="251"/>
      <c r="D132" s="252" t="s">
        <v>132</v>
      </c>
      <c r="E132" s="253" t="s">
        <v>1</v>
      </c>
      <c r="F132" s="254" t="s">
        <v>205</v>
      </c>
      <c r="G132" s="251"/>
      <c r="H132" s="255">
        <v>29</v>
      </c>
      <c r="I132" s="256"/>
      <c r="J132" s="251"/>
      <c r="K132" s="251"/>
      <c r="L132" s="257"/>
      <c r="M132" s="258"/>
      <c r="N132" s="259"/>
      <c r="O132" s="259"/>
      <c r="P132" s="259"/>
      <c r="Q132" s="259"/>
      <c r="R132" s="259"/>
      <c r="S132" s="259"/>
      <c r="T132" s="26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1" t="s">
        <v>132</v>
      </c>
      <c r="AU132" s="261" t="s">
        <v>85</v>
      </c>
      <c r="AV132" s="13" t="s">
        <v>85</v>
      </c>
      <c r="AW132" s="13" t="s">
        <v>32</v>
      </c>
      <c r="AX132" s="13" t="s">
        <v>76</v>
      </c>
      <c r="AY132" s="261" t="s">
        <v>122</v>
      </c>
    </row>
    <row r="133" s="14" customFormat="1">
      <c r="A133" s="14"/>
      <c r="B133" s="262"/>
      <c r="C133" s="263"/>
      <c r="D133" s="252" t="s">
        <v>132</v>
      </c>
      <c r="E133" s="264" t="s">
        <v>1</v>
      </c>
      <c r="F133" s="265" t="s">
        <v>133</v>
      </c>
      <c r="G133" s="263"/>
      <c r="H133" s="266">
        <v>29</v>
      </c>
      <c r="I133" s="267"/>
      <c r="J133" s="263"/>
      <c r="K133" s="263"/>
      <c r="L133" s="268"/>
      <c r="M133" s="269"/>
      <c r="N133" s="270"/>
      <c r="O133" s="270"/>
      <c r="P133" s="270"/>
      <c r="Q133" s="270"/>
      <c r="R133" s="270"/>
      <c r="S133" s="270"/>
      <c r="T133" s="27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2" t="s">
        <v>132</v>
      </c>
      <c r="AU133" s="272" t="s">
        <v>85</v>
      </c>
      <c r="AV133" s="14" t="s">
        <v>134</v>
      </c>
      <c r="AW133" s="14" t="s">
        <v>32</v>
      </c>
      <c r="AX133" s="14" t="s">
        <v>33</v>
      </c>
      <c r="AY133" s="272" t="s">
        <v>122</v>
      </c>
    </row>
    <row r="134" s="2" customFormat="1" ht="24" customHeight="1">
      <c r="A134" s="38"/>
      <c r="B134" s="39"/>
      <c r="C134" s="236" t="s">
        <v>206</v>
      </c>
      <c r="D134" s="236" t="s">
        <v>126</v>
      </c>
      <c r="E134" s="237" t="s">
        <v>207</v>
      </c>
      <c r="F134" s="238" t="s">
        <v>208</v>
      </c>
      <c r="G134" s="239" t="s">
        <v>203</v>
      </c>
      <c r="H134" s="240">
        <v>29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41</v>
      </c>
      <c r="O134" s="91"/>
      <c r="P134" s="246">
        <f>O134*H134</f>
        <v>0</v>
      </c>
      <c r="Q134" s="246">
        <v>6.0000000000000002E-05</v>
      </c>
      <c r="R134" s="246">
        <f>Q134*H134</f>
        <v>0.00174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134</v>
      </c>
      <c r="AT134" s="248" t="s">
        <v>126</v>
      </c>
      <c r="AU134" s="248" t="s">
        <v>85</v>
      </c>
      <c r="AY134" s="17" t="s">
        <v>122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33</v>
      </c>
      <c r="BK134" s="249">
        <f>ROUND(I134*H134,2)</f>
        <v>0</v>
      </c>
      <c r="BL134" s="17" t="s">
        <v>134</v>
      </c>
      <c r="BM134" s="248" t="s">
        <v>209</v>
      </c>
    </row>
    <row r="135" s="13" customFormat="1">
      <c r="A135" s="13"/>
      <c r="B135" s="250"/>
      <c r="C135" s="251"/>
      <c r="D135" s="252" t="s">
        <v>132</v>
      </c>
      <c r="E135" s="253" t="s">
        <v>1</v>
      </c>
      <c r="F135" s="254" t="s">
        <v>205</v>
      </c>
      <c r="G135" s="251"/>
      <c r="H135" s="255">
        <v>29</v>
      </c>
      <c r="I135" s="256"/>
      <c r="J135" s="251"/>
      <c r="K135" s="251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132</v>
      </c>
      <c r="AU135" s="261" t="s">
        <v>85</v>
      </c>
      <c r="AV135" s="13" t="s">
        <v>85</v>
      </c>
      <c r="AW135" s="13" t="s">
        <v>32</v>
      </c>
      <c r="AX135" s="13" t="s">
        <v>76</v>
      </c>
      <c r="AY135" s="261" t="s">
        <v>122</v>
      </c>
    </row>
    <row r="136" s="14" customFormat="1">
      <c r="A136" s="14"/>
      <c r="B136" s="262"/>
      <c r="C136" s="263"/>
      <c r="D136" s="252" t="s">
        <v>132</v>
      </c>
      <c r="E136" s="264" t="s">
        <v>1</v>
      </c>
      <c r="F136" s="265" t="s">
        <v>133</v>
      </c>
      <c r="G136" s="263"/>
      <c r="H136" s="266">
        <v>29</v>
      </c>
      <c r="I136" s="267"/>
      <c r="J136" s="263"/>
      <c r="K136" s="263"/>
      <c r="L136" s="268"/>
      <c r="M136" s="269"/>
      <c r="N136" s="270"/>
      <c r="O136" s="270"/>
      <c r="P136" s="270"/>
      <c r="Q136" s="270"/>
      <c r="R136" s="270"/>
      <c r="S136" s="270"/>
      <c r="T136" s="27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2" t="s">
        <v>132</v>
      </c>
      <c r="AU136" s="272" t="s">
        <v>85</v>
      </c>
      <c r="AV136" s="14" t="s">
        <v>134</v>
      </c>
      <c r="AW136" s="14" t="s">
        <v>32</v>
      </c>
      <c r="AX136" s="14" t="s">
        <v>33</v>
      </c>
      <c r="AY136" s="272" t="s">
        <v>122</v>
      </c>
    </row>
    <row r="137" s="2" customFormat="1" ht="24" customHeight="1">
      <c r="A137" s="38"/>
      <c r="B137" s="39"/>
      <c r="C137" s="236" t="s">
        <v>210</v>
      </c>
      <c r="D137" s="236" t="s">
        <v>126</v>
      </c>
      <c r="E137" s="237" t="s">
        <v>211</v>
      </c>
      <c r="F137" s="238" t="s">
        <v>212</v>
      </c>
      <c r="G137" s="239" t="s">
        <v>203</v>
      </c>
      <c r="H137" s="240">
        <v>276.39999999999998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41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0.5</v>
      </c>
      <c r="T137" s="247">
        <f>S137*H137</f>
        <v>138.19999999999999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134</v>
      </c>
      <c r="AT137" s="248" t="s">
        <v>126</v>
      </c>
      <c r="AU137" s="248" t="s">
        <v>85</v>
      </c>
      <c r="AY137" s="17" t="s">
        <v>122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33</v>
      </c>
      <c r="BK137" s="249">
        <f>ROUND(I137*H137,2)</f>
        <v>0</v>
      </c>
      <c r="BL137" s="17" t="s">
        <v>134</v>
      </c>
      <c r="BM137" s="248" t="s">
        <v>213</v>
      </c>
    </row>
    <row r="138" s="2" customFormat="1" ht="24" customHeight="1">
      <c r="A138" s="38"/>
      <c r="B138" s="39"/>
      <c r="C138" s="236" t="s">
        <v>214</v>
      </c>
      <c r="D138" s="236" t="s">
        <v>126</v>
      </c>
      <c r="E138" s="237" t="s">
        <v>215</v>
      </c>
      <c r="F138" s="238" t="s">
        <v>216</v>
      </c>
      <c r="G138" s="239" t="s">
        <v>203</v>
      </c>
      <c r="H138" s="240">
        <v>276.39999999999998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41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0.316</v>
      </c>
      <c r="T138" s="247">
        <f>S138*H138</f>
        <v>87.342399999999998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134</v>
      </c>
      <c r="AT138" s="248" t="s">
        <v>126</v>
      </c>
      <c r="AU138" s="248" t="s">
        <v>85</v>
      </c>
      <c r="AY138" s="17" t="s">
        <v>122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33</v>
      </c>
      <c r="BK138" s="249">
        <f>ROUND(I138*H138,2)</f>
        <v>0</v>
      </c>
      <c r="BL138" s="17" t="s">
        <v>134</v>
      </c>
      <c r="BM138" s="248" t="s">
        <v>217</v>
      </c>
    </row>
    <row r="139" s="13" customFormat="1">
      <c r="A139" s="13"/>
      <c r="B139" s="250"/>
      <c r="C139" s="251"/>
      <c r="D139" s="252" t="s">
        <v>132</v>
      </c>
      <c r="E139" s="253" t="s">
        <v>1</v>
      </c>
      <c r="F139" s="254" t="s">
        <v>218</v>
      </c>
      <c r="G139" s="251"/>
      <c r="H139" s="255">
        <v>257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132</v>
      </c>
      <c r="AU139" s="261" t="s">
        <v>85</v>
      </c>
      <c r="AV139" s="13" t="s">
        <v>85</v>
      </c>
      <c r="AW139" s="13" t="s">
        <v>32</v>
      </c>
      <c r="AX139" s="13" t="s">
        <v>76</v>
      </c>
      <c r="AY139" s="261" t="s">
        <v>122</v>
      </c>
    </row>
    <row r="140" s="13" customFormat="1">
      <c r="A140" s="13"/>
      <c r="B140" s="250"/>
      <c r="C140" s="251"/>
      <c r="D140" s="252" t="s">
        <v>132</v>
      </c>
      <c r="E140" s="253" t="s">
        <v>1</v>
      </c>
      <c r="F140" s="254" t="s">
        <v>219</v>
      </c>
      <c r="G140" s="251"/>
      <c r="H140" s="255">
        <v>19.399999999999999</v>
      </c>
      <c r="I140" s="256"/>
      <c r="J140" s="251"/>
      <c r="K140" s="251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132</v>
      </c>
      <c r="AU140" s="261" t="s">
        <v>85</v>
      </c>
      <c r="AV140" s="13" t="s">
        <v>85</v>
      </c>
      <c r="AW140" s="13" t="s">
        <v>32</v>
      </c>
      <c r="AX140" s="13" t="s">
        <v>76</v>
      </c>
      <c r="AY140" s="261" t="s">
        <v>122</v>
      </c>
    </row>
    <row r="141" s="14" customFormat="1">
      <c r="A141" s="14"/>
      <c r="B141" s="262"/>
      <c r="C141" s="263"/>
      <c r="D141" s="252" t="s">
        <v>132</v>
      </c>
      <c r="E141" s="264" t="s">
        <v>1</v>
      </c>
      <c r="F141" s="265" t="s">
        <v>133</v>
      </c>
      <c r="G141" s="263"/>
      <c r="H141" s="266">
        <v>276.39999999999998</v>
      </c>
      <c r="I141" s="267"/>
      <c r="J141" s="263"/>
      <c r="K141" s="263"/>
      <c r="L141" s="268"/>
      <c r="M141" s="269"/>
      <c r="N141" s="270"/>
      <c r="O141" s="270"/>
      <c r="P141" s="270"/>
      <c r="Q141" s="270"/>
      <c r="R141" s="270"/>
      <c r="S141" s="270"/>
      <c r="T141" s="27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2" t="s">
        <v>132</v>
      </c>
      <c r="AU141" s="272" t="s">
        <v>85</v>
      </c>
      <c r="AV141" s="14" t="s">
        <v>134</v>
      </c>
      <c r="AW141" s="14" t="s">
        <v>32</v>
      </c>
      <c r="AX141" s="14" t="s">
        <v>33</v>
      </c>
      <c r="AY141" s="272" t="s">
        <v>122</v>
      </c>
    </row>
    <row r="142" s="2" customFormat="1" ht="16.5" customHeight="1">
      <c r="A142" s="38"/>
      <c r="B142" s="39"/>
      <c r="C142" s="236" t="s">
        <v>220</v>
      </c>
      <c r="D142" s="236" t="s">
        <v>126</v>
      </c>
      <c r="E142" s="237" t="s">
        <v>221</v>
      </c>
      <c r="F142" s="238" t="s">
        <v>222</v>
      </c>
      <c r="G142" s="239" t="s">
        <v>223</v>
      </c>
      <c r="H142" s="240">
        <v>143.69999999999999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41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0.20499999999999999</v>
      </c>
      <c r="T142" s="247">
        <f>S142*H142</f>
        <v>29.458499999999997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134</v>
      </c>
      <c r="AT142" s="248" t="s">
        <v>126</v>
      </c>
      <c r="AU142" s="248" t="s">
        <v>85</v>
      </c>
      <c r="AY142" s="17" t="s">
        <v>122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33</v>
      </c>
      <c r="BK142" s="249">
        <f>ROUND(I142*H142,2)</f>
        <v>0</v>
      </c>
      <c r="BL142" s="17" t="s">
        <v>134</v>
      </c>
      <c r="BM142" s="248" t="s">
        <v>224</v>
      </c>
    </row>
    <row r="143" s="13" customFormat="1">
      <c r="A143" s="13"/>
      <c r="B143" s="250"/>
      <c r="C143" s="251"/>
      <c r="D143" s="252" t="s">
        <v>132</v>
      </c>
      <c r="E143" s="253" t="s">
        <v>1</v>
      </c>
      <c r="F143" s="254" t="s">
        <v>225</v>
      </c>
      <c r="G143" s="251"/>
      <c r="H143" s="255">
        <v>112.40000000000001</v>
      </c>
      <c r="I143" s="256"/>
      <c r="J143" s="251"/>
      <c r="K143" s="251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132</v>
      </c>
      <c r="AU143" s="261" t="s">
        <v>85</v>
      </c>
      <c r="AV143" s="13" t="s">
        <v>85</v>
      </c>
      <c r="AW143" s="13" t="s">
        <v>32</v>
      </c>
      <c r="AX143" s="13" t="s">
        <v>76</v>
      </c>
      <c r="AY143" s="261" t="s">
        <v>122</v>
      </c>
    </row>
    <row r="144" s="13" customFormat="1">
      <c r="A144" s="13"/>
      <c r="B144" s="250"/>
      <c r="C144" s="251"/>
      <c r="D144" s="252" t="s">
        <v>132</v>
      </c>
      <c r="E144" s="253" t="s">
        <v>1</v>
      </c>
      <c r="F144" s="254" t="s">
        <v>226</v>
      </c>
      <c r="G144" s="251"/>
      <c r="H144" s="255">
        <v>29.699999999999999</v>
      </c>
      <c r="I144" s="256"/>
      <c r="J144" s="251"/>
      <c r="K144" s="251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132</v>
      </c>
      <c r="AU144" s="261" t="s">
        <v>85</v>
      </c>
      <c r="AV144" s="13" t="s">
        <v>85</v>
      </c>
      <c r="AW144" s="13" t="s">
        <v>32</v>
      </c>
      <c r="AX144" s="13" t="s">
        <v>76</v>
      </c>
      <c r="AY144" s="261" t="s">
        <v>122</v>
      </c>
    </row>
    <row r="145" s="13" customFormat="1">
      <c r="A145" s="13"/>
      <c r="B145" s="250"/>
      <c r="C145" s="251"/>
      <c r="D145" s="252" t="s">
        <v>132</v>
      </c>
      <c r="E145" s="253" t="s">
        <v>1</v>
      </c>
      <c r="F145" s="254" t="s">
        <v>227</v>
      </c>
      <c r="G145" s="251"/>
      <c r="H145" s="255">
        <v>1.6000000000000001</v>
      </c>
      <c r="I145" s="256"/>
      <c r="J145" s="251"/>
      <c r="K145" s="251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132</v>
      </c>
      <c r="AU145" s="261" t="s">
        <v>85</v>
      </c>
      <c r="AV145" s="13" t="s">
        <v>85</v>
      </c>
      <c r="AW145" s="13" t="s">
        <v>32</v>
      </c>
      <c r="AX145" s="13" t="s">
        <v>76</v>
      </c>
      <c r="AY145" s="261" t="s">
        <v>122</v>
      </c>
    </row>
    <row r="146" s="14" customFormat="1">
      <c r="A146" s="14"/>
      <c r="B146" s="262"/>
      <c r="C146" s="263"/>
      <c r="D146" s="252" t="s">
        <v>132</v>
      </c>
      <c r="E146" s="264" t="s">
        <v>1</v>
      </c>
      <c r="F146" s="265" t="s">
        <v>133</v>
      </c>
      <c r="G146" s="263"/>
      <c r="H146" s="266">
        <v>143.69999999999999</v>
      </c>
      <c r="I146" s="267"/>
      <c r="J146" s="263"/>
      <c r="K146" s="263"/>
      <c r="L146" s="268"/>
      <c r="M146" s="269"/>
      <c r="N146" s="270"/>
      <c r="O146" s="270"/>
      <c r="P146" s="270"/>
      <c r="Q146" s="270"/>
      <c r="R146" s="270"/>
      <c r="S146" s="270"/>
      <c r="T146" s="27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2" t="s">
        <v>132</v>
      </c>
      <c r="AU146" s="272" t="s">
        <v>85</v>
      </c>
      <c r="AV146" s="14" t="s">
        <v>134</v>
      </c>
      <c r="AW146" s="14" t="s">
        <v>32</v>
      </c>
      <c r="AX146" s="14" t="s">
        <v>33</v>
      </c>
      <c r="AY146" s="272" t="s">
        <v>122</v>
      </c>
    </row>
    <row r="147" s="2" customFormat="1" ht="16.5" customHeight="1">
      <c r="A147" s="38"/>
      <c r="B147" s="39"/>
      <c r="C147" s="236" t="s">
        <v>33</v>
      </c>
      <c r="D147" s="236" t="s">
        <v>126</v>
      </c>
      <c r="E147" s="237" t="s">
        <v>228</v>
      </c>
      <c r="F147" s="238" t="s">
        <v>229</v>
      </c>
      <c r="G147" s="239" t="s">
        <v>230</v>
      </c>
      <c r="H147" s="240">
        <v>315.56999999999999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41</v>
      </c>
      <c r="O147" s="91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134</v>
      </c>
      <c r="AT147" s="248" t="s">
        <v>126</v>
      </c>
      <c r="AU147" s="248" t="s">
        <v>85</v>
      </c>
      <c r="AY147" s="17" t="s">
        <v>122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33</v>
      </c>
      <c r="BK147" s="249">
        <f>ROUND(I147*H147,2)</f>
        <v>0</v>
      </c>
      <c r="BL147" s="17" t="s">
        <v>134</v>
      </c>
      <c r="BM147" s="248" t="s">
        <v>231</v>
      </c>
    </row>
    <row r="148" s="13" customFormat="1">
      <c r="A148" s="13"/>
      <c r="B148" s="250"/>
      <c r="C148" s="251"/>
      <c r="D148" s="252" t="s">
        <v>132</v>
      </c>
      <c r="E148" s="253" t="s">
        <v>1</v>
      </c>
      <c r="F148" s="254" t="s">
        <v>232</v>
      </c>
      <c r="G148" s="251"/>
      <c r="H148" s="255">
        <v>180.21000000000001</v>
      </c>
      <c r="I148" s="256"/>
      <c r="J148" s="251"/>
      <c r="K148" s="251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132</v>
      </c>
      <c r="AU148" s="261" t="s">
        <v>85</v>
      </c>
      <c r="AV148" s="13" t="s">
        <v>85</v>
      </c>
      <c r="AW148" s="13" t="s">
        <v>32</v>
      </c>
      <c r="AX148" s="13" t="s">
        <v>76</v>
      </c>
      <c r="AY148" s="261" t="s">
        <v>122</v>
      </c>
    </row>
    <row r="149" s="13" customFormat="1">
      <c r="A149" s="13"/>
      <c r="B149" s="250"/>
      <c r="C149" s="251"/>
      <c r="D149" s="252" t="s">
        <v>132</v>
      </c>
      <c r="E149" s="253" t="s">
        <v>1</v>
      </c>
      <c r="F149" s="254" t="s">
        <v>233</v>
      </c>
      <c r="G149" s="251"/>
      <c r="H149" s="255">
        <v>135.36000000000001</v>
      </c>
      <c r="I149" s="256"/>
      <c r="J149" s="251"/>
      <c r="K149" s="251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132</v>
      </c>
      <c r="AU149" s="261" t="s">
        <v>85</v>
      </c>
      <c r="AV149" s="13" t="s">
        <v>85</v>
      </c>
      <c r="AW149" s="13" t="s">
        <v>32</v>
      </c>
      <c r="AX149" s="13" t="s">
        <v>76</v>
      </c>
      <c r="AY149" s="261" t="s">
        <v>122</v>
      </c>
    </row>
    <row r="150" s="14" customFormat="1">
      <c r="A150" s="14"/>
      <c r="B150" s="262"/>
      <c r="C150" s="263"/>
      <c r="D150" s="252" t="s">
        <v>132</v>
      </c>
      <c r="E150" s="264" t="s">
        <v>1</v>
      </c>
      <c r="F150" s="265" t="s">
        <v>133</v>
      </c>
      <c r="G150" s="263"/>
      <c r="H150" s="266">
        <v>315.56999999999999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2" t="s">
        <v>132</v>
      </c>
      <c r="AU150" s="272" t="s">
        <v>85</v>
      </c>
      <c r="AV150" s="14" t="s">
        <v>134</v>
      </c>
      <c r="AW150" s="14" t="s">
        <v>32</v>
      </c>
      <c r="AX150" s="14" t="s">
        <v>33</v>
      </c>
      <c r="AY150" s="272" t="s">
        <v>122</v>
      </c>
    </row>
    <row r="151" s="2" customFormat="1" ht="24" customHeight="1">
      <c r="A151" s="38"/>
      <c r="B151" s="39"/>
      <c r="C151" s="236" t="s">
        <v>121</v>
      </c>
      <c r="D151" s="236" t="s">
        <v>126</v>
      </c>
      <c r="E151" s="237" t="s">
        <v>234</v>
      </c>
      <c r="F151" s="238" t="s">
        <v>235</v>
      </c>
      <c r="G151" s="239" t="s">
        <v>230</v>
      </c>
      <c r="H151" s="240">
        <v>1017.97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41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134</v>
      </c>
      <c r="AT151" s="248" t="s">
        <v>126</v>
      </c>
      <c r="AU151" s="248" t="s">
        <v>85</v>
      </c>
      <c r="AY151" s="17" t="s">
        <v>122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33</v>
      </c>
      <c r="BK151" s="249">
        <f>ROUND(I151*H151,2)</f>
        <v>0</v>
      </c>
      <c r="BL151" s="17" t="s">
        <v>134</v>
      </c>
      <c r="BM151" s="248" t="s">
        <v>236</v>
      </c>
    </row>
    <row r="152" s="13" customFormat="1">
      <c r="A152" s="13"/>
      <c r="B152" s="250"/>
      <c r="C152" s="251"/>
      <c r="D152" s="252" t="s">
        <v>132</v>
      </c>
      <c r="E152" s="253" t="s">
        <v>1</v>
      </c>
      <c r="F152" s="254" t="s">
        <v>237</v>
      </c>
      <c r="G152" s="251"/>
      <c r="H152" s="255">
        <v>556.85000000000002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132</v>
      </c>
      <c r="AU152" s="261" t="s">
        <v>85</v>
      </c>
      <c r="AV152" s="13" t="s">
        <v>85</v>
      </c>
      <c r="AW152" s="13" t="s">
        <v>32</v>
      </c>
      <c r="AX152" s="13" t="s">
        <v>76</v>
      </c>
      <c r="AY152" s="261" t="s">
        <v>122</v>
      </c>
    </row>
    <row r="153" s="13" customFormat="1">
      <c r="A153" s="13"/>
      <c r="B153" s="250"/>
      <c r="C153" s="251"/>
      <c r="D153" s="252" t="s">
        <v>132</v>
      </c>
      <c r="E153" s="253" t="s">
        <v>1</v>
      </c>
      <c r="F153" s="254" t="s">
        <v>238</v>
      </c>
      <c r="G153" s="251"/>
      <c r="H153" s="255">
        <v>461.12</v>
      </c>
      <c r="I153" s="256"/>
      <c r="J153" s="251"/>
      <c r="K153" s="251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132</v>
      </c>
      <c r="AU153" s="261" t="s">
        <v>85</v>
      </c>
      <c r="AV153" s="13" t="s">
        <v>85</v>
      </c>
      <c r="AW153" s="13" t="s">
        <v>32</v>
      </c>
      <c r="AX153" s="13" t="s">
        <v>76</v>
      </c>
      <c r="AY153" s="261" t="s">
        <v>122</v>
      </c>
    </row>
    <row r="154" s="14" customFormat="1">
      <c r="A154" s="14"/>
      <c r="B154" s="262"/>
      <c r="C154" s="263"/>
      <c r="D154" s="252" t="s">
        <v>132</v>
      </c>
      <c r="E154" s="264" t="s">
        <v>1</v>
      </c>
      <c r="F154" s="265" t="s">
        <v>133</v>
      </c>
      <c r="G154" s="263"/>
      <c r="H154" s="266">
        <v>1017.97</v>
      </c>
      <c r="I154" s="267"/>
      <c r="J154" s="263"/>
      <c r="K154" s="263"/>
      <c r="L154" s="268"/>
      <c r="M154" s="269"/>
      <c r="N154" s="270"/>
      <c r="O154" s="270"/>
      <c r="P154" s="270"/>
      <c r="Q154" s="270"/>
      <c r="R154" s="270"/>
      <c r="S154" s="270"/>
      <c r="T154" s="27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2" t="s">
        <v>132</v>
      </c>
      <c r="AU154" s="272" t="s">
        <v>85</v>
      </c>
      <c r="AV154" s="14" t="s">
        <v>134</v>
      </c>
      <c r="AW154" s="14" t="s">
        <v>32</v>
      </c>
      <c r="AX154" s="14" t="s">
        <v>33</v>
      </c>
      <c r="AY154" s="272" t="s">
        <v>122</v>
      </c>
    </row>
    <row r="155" s="2" customFormat="1" ht="24" customHeight="1">
      <c r="A155" s="38"/>
      <c r="B155" s="39"/>
      <c r="C155" s="236" t="s">
        <v>239</v>
      </c>
      <c r="D155" s="236" t="s">
        <v>126</v>
      </c>
      <c r="E155" s="237" t="s">
        <v>240</v>
      </c>
      <c r="F155" s="238" t="s">
        <v>241</v>
      </c>
      <c r="G155" s="239" t="s">
        <v>230</v>
      </c>
      <c r="H155" s="240">
        <v>1017.98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41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134</v>
      </c>
      <c r="AT155" s="248" t="s">
        <v>126</v>
      </c>
      <c r="AU155" s="248" t="s">
        <v>85</v>
      </c>
      <c r="AY155" s="17" t="s">
        <v>122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33</v>
      </c>
      <c r="BK155" s="249">
        <f>ROUND(I155*H155,2)</f>
        <v>0</v>
      </c>
      <c r="BL155" s="17" t="s">
        <v>134</v>
      </c>
      <c r="BM155" s="248" t="s">
        <v>242</v>
      </c>
    </row>
    <row r="156" s="13" customFormat="1">
      <c r="A156" s="13"/>
      <c r="B156" s="250"/>
      <c r="C156" s="251"/>
      <c r="D156" s="252" t="s">
        <v>132</v>
      </c>
      <c r="E156" s="253" t="s">
        <v>1</v>
      </c>
      <c r="F156" s="254" t="s">
        <v>243</v>
      </c>
      <c r="G156" s="251"/>
      <c r="H156" s="255">
        <v>1017.98</v>
      </c>
      <c r="I156" s="256"/>
      <c r="J156" s="251"/>
      <c r="K156" s="251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132</v>
      </c>
      <c r="AU156" s="261" t="s">
        <v>85</v>
      </c>
      <c r="AV156" s="13" t="s">
        <v>85</v>
      </c>
      <c r="AW156" s="13" t="s">
        <v>32</v>
      </c>
      <c r="AX156" s="13" t="s">
        <v>76</v>
      </c>
      <c r="AY156" s="261" t="s">
        <v>122</v>
      </c>
    </row>
    <row r="157" s="14" customFormat="1">
      <c r="A157" s="14"/>
      <c r="B157" s="262"/>
      <c r="C157" s="263"/>
      <c r="D157" s="252" t="s">
        <v>132</v>
      </c>
      <c r="E157" s="264" t="s">
        <v>1</v>
      </c>
      <c r="F157" s="265" t="s">
        <v>133</v>
      </c>
      <c r="G157" s="263"/>
      <c r="H157" s="266">
        <v>1017.98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2" t="s">
        <v>132</v>
      </c>
      <c r="AU157" s="272" t="s">
        <v>85</v>
      </c>
      <c r="AV157" s="14" t="s">
        <v>134</v>
      </c>
      <c r="AW157" s="14" t="s">
        <v>32</v>
      </c>
      <c r="AX157" s="14" t="s">
        <v>33</v>
      </c>
      <c r="AY157" s="272" t="s">
        <v>122</v>
      </c>
    </row>
    <row r="158" s="2" customFormat="1" ht="24" customHeight="1">
      <c r="A158" s="38"/>
      <c r="B158" s="39"/>
      <c r="C158" s="236" t="s">
        <v>244</v>
      </c>
      <c r="D158" s="236" t="s">
        <v>126</v>
      </c>
      <c r="E158" s="237" t="s">
        <v>245</v>
      </c>
      <c r="F158" s="238" t="s">
        <v>246</v>
      </c>
      <c r="G158" s="239" t="s">
        <v>230</v>
      </c>
      <c r="H158" s="240">
        <v>929.02599999999995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41</v>
      </c>
      <c r="O158" s="91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134</v>
      </c>
      <c r="AT158" s="248" t="s">
        <v>126</v>
      </c>
      <c r="AU158" s="248" t="s">
        <v>85</v>
      </c>
      <c r="AY158" s="17" t="s">
        <v>122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33</v>
      </c>
      <c r="BK158" s="249">
        <f>ROUND(I158*H158,2)</f>
        <v>0</v>
      </c>
      <c r="BL158" s="17" t="s">
        <v>134</v>
      </c>
      <c r="BM158" s="248" t="s">
        <v>247</v>
      </c>
    </row>
    <row r="159" s="13" customFormat="1">
      <c r="A159" s="13"/>
      <c r="B159" s="250"/>
      <c r="C159" s="251"/>
      <c r="D159" s="252" t="s">
        <v>132</v>
      </c>
      <c r="E159" s="253" t="s">
        <v>1</v>
      </c>
      <c r="F159" s="254" t="s">
        <v>248</v>
      </c>
      <c r="G159" s="251"/>
      <c r="H159" s="255">
        <v>33.695999999999998</v>
      </c>
      <c r="I159" s="256"/>
      <c r="J159" s="251"/>
      <c r="K159" s="251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132</v>
      </c>
      <c r="AU159" s="261" t="s">
        <v>85</v>
      </c>
      <c r="AV159" s="13" t="s">
        <v>85</v>
      </c>
      <c r="AW159" s="13" t="s">
        <v>32</v>
      </c>
      <c r="AX159" s="13" t="s">
        <v>76</v>
      </c>
      <c r="AY159" s="261" t="s">
        <v>122</v>
      </c>
    </row>
    <row r="160" s="13" customFormat="1">
      <c r="A160" s="13"/>
      <c r="B160" s="250"/>
      <c r="C160" s="251"/>
      <c r="D160" s="252" t="s">
        <v>132</v>
      </c>
      <c r="E160" s="253" t="s">
        <v>1</v>
      </c>
      <c r="F160" s="254" t="s">
        <v>249</v>
      </c>
      <c r="G160" s="251"/>
      <c r="H160" s="255">
        <v>85.859999999999999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132</v>
      </c>
      <c r="AU160" s="261" t="s">
        <v>85</v>
      </c>
      <c r="AV160" s="13" t="s">
        <v>85</v>
      </c>
      <c r="AW160" s="13" t="s">
        <v>32</v>
      </c>
      <c r="AX160" s="13" t="s">
        <v>76</v>
      </c>
      <c r="AY160" s="261" t="s">
        <v>122</v>
      </c>
    </row>
    <row r="161" s="13" customFormat="1">
      <c r="A161" s="13"/>
      <c r="B161" s="250"/>
      <c r="C161" s="251"/>
      <c r="D161" s="252" t="s">
        <v>132</v>
      </c>
      <c r="E161" s="253" t="s">
        <v>1</v>
      </c>
      <c r="F161" s="254" t="s">
        <v>250</v>
      </c>
      <c r="G161" s="251"/>
      <c r="H161" s="255">
        <v>30.719999999999999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132</v>
      </c>
      <c r="AU161" s="261" t="s">
        <v>85</v>
      </c>
      <c r="AV161" s="13" t="s">
        <v>85</v>
      </c>
      <c r="AW161" s="13" t="s">
        <v>32</v>
      </c>
      <c r="AX161" s="13" t="s">
        <v>76</v>
      </c>
      <c r="AY161" s="261" t="s">
        <v>122</v>
      </c>
    </row>
    <row r="162" s="13" customFormat="1">
      <c r="A162" s="13"/>
      <c r="B162" s="250"/>
      <c r="C162" s="251"/>
      <c r="D162" s="252" t="s">
        <v>132</v>
      </c>
      <c r="E162" s="253" t="s">
        <v>1</v>
      </c>
      <c r="F162" s="254" t="s">
        <v>251</v>
      </c>
      <c r="G162" s="251"/>
      <c r="H162" s="255">
        <v>46.240000000000002</v>
      </c>
      <c r="I162" s="256"/>
      <c r="J162" s="251"/>
      <c r="K162" s="251"/>
      <c r="L162" s="257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1" t="s">
        <v>132</v>
      </c>
      <c r="AU162" s="261" t="s">
        <v>85</v>
      </c>
      <c r="AV162" s="13" t="s">
        <v>85</v>
      </c>
      <c r="AW162" s="13" t="s">
        <v>32</v>
      </c>
      <c r="AX162" s="13" t="s">
        <v>76</v>
      </c>
      <c r="AY162" s="261" t="s">
        <v>122</v>
      </c>
    </row>
    <row r="163" s="13" customFormat="1">
      <c r="A163" s="13"/>
      <c r="B163" s="250"/>
      <c r="C163" s="251"/>
      <c r="D163" s="252" t="s">
        <v>132</v>
      </c>
      <c r="E163" s="253" t="s">
        <v>1</v>
      </c>
      <c r="F163" s="254" t="s">
        <v>252</v>
      </c>
      <c r="G163" s="251"/>
      <c r="H163" s="255">
        <v>19.635000000000002</v>
      </c>
      <c r="I163" s="256"/>
      <c r="J163" s="251"/>
      <c r="K163" s="251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132</v>
      </c>
      <c r="AU163" s="261" t="s">
        <v>85</v>
      </c>
      <c r="AV163" s="13" t="s">
        <v>85</v>
      </c>
      <c r="AW163" s="13" t="s">
        <v>32</v>
      </c>
      <c r="AX163" s="13" t="s">
        <v>76</v>
      </c>
      <c r="AY163" s="261" t="s">
        <v>122</v>
      </c>
    </row>
    <row r="164" s="13" customFormat="1">
      <c r="A164" s="13"/>
      <c r="B164" s="250"/>
      <c r="C164" s="251"/>
      <c r="D164" s="252" t="s">
        <v>132</v>
      </c>
      <c r="E164" s="253" t="s">
        <v>1</v>
      </c>
      <c r="F164" s="254" t="s">
        <v>253</v>
      </c>
      <c r="G164" s="251"/>
      <c r="H164" s="255">
        <v>15.555</v>
      </c>
      <c r="I164" s="256"/>
      <c r="J164" s="251"/>
      <c r="K164" s="251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132</v>
      </c>
      <c r="AU164" s="261" t="s">
        <v>85</v>
      </c>
      <c r="AV164" s="13" t="s">
        <v>85</v>
      </c>
      <c r="AW164" s="13" t="s">
        <v>32</v>
      </c>
      <c r="AX164" s="13" t="s">
        <v>76</v>
      </c>
      <c r="AY164" s="261" t="s">
        <v>122</v>
      </c>
    </row>
    <row r="165" s="13" customFormat="1">
      <c r="A165" s="13"/>
      <c r="B165" s="250"/>
      <c r="C165" s="251"/>
      <c r="D165" s="252" t="s">
        <v>132</v>
      </c>
      <c r="E165" s="253" t="s">
        <v>1</v>
      </c>
      <c r="F165" s="254" t="s">
        <v>254</v>
      </c>
      <c r="G165" s="251"/>
      <c r="H165" s="255">
        <v>20.608000000000001</v>
      </c>
      <c r="I165" s="256"/>
      <c r="J165" s="251"/>
      <c r="K165" s="251"/>
      <c r="L165" s="257"/>
      <c r="M165" s="258"/>
      <c r="N165" s="259"/>
      <c r="O165" s="259"/>
      <c r="P165" s="259"/>
      <c r="Q165" s="259"/>
      <c r="R165" s="259"/>
      <c r="S165" s="259"/>
      <c r="T165" s="26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1" t="s">
        <v>132</v>
      </c>
      <c r="AU165" s="261" t="s">
        <v>85</v>
      </c>
      <c r="AV165" s="13" t="s">
        <v>85</v>
      </c>
      <c r="AW165" s="13" t="s">
        <v>32</v>
      </c>
      <c r="AX165" s="13" t="s">
        <v>76</v>
      </c>
      <c r="AY165" s="261" t="s">
        <v>122</v>
      </c>
    </row>
    <row r="166" s="13" customFormat="1">
      <c r="A166" s="13"/>
      <c r="B166" s="250"/>
      <c r="C166" s="251"/>
      <c r="D166" s="252" t="s">
        <v>132</v>
      </c>
      <c r="E166" s="253" t="s">
        <v>1</v>
      </c>
      <c r="F166" s="254" t="s">
        <v>255</v>
      </c>
      <c r="G166" s="251"/>
      <c r="H166" s="255">
        <v>3.2719999999999998</v>
      </c>
      <c r="I166" s="256"/>
      <c r="J166" s="251"/>
      <c r="K166" s="251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132</v>
      </c>
      <c r="AU166" s="261" t="s">
        <v>85</v>
      </c>
      <c r="AV166" s="13" t="s">
        <v>85</v>
      </c>
      <c r="AW166" s="13" t="s">
        <v>32</v>
      </c>
      <c r="AX166" s="13" t="s">
        <v>76</v>
      </c>
      <c r="AY166" s="261" t="s">
        <v>122</v>
      </c>
    </row>
    <row r="167" s="13" customFormat="1">
      <c r="A167" s="13"/>
      <c r="B167" s="250"/>
      <c r="C167" s="251"/>
      <c r="D167" s="252" t="s">
        <v>132</v>
      </c>
      <c r="E167" s="253" t="s">
        <v>1</v>
      </c>
      <c r="F167" s="254" t="s">
        <v>256</v>
      </c>
      <c r="G167" s="251"/>
      <c r="H167" s="255">
        <v>444.28800000000001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132</v>
      </c>
      <c r="AU167" s="261" t="s">
        <v>85</v>
      </c>
      <c r="AV167" s="13" t="s">
        <v>85</v>
      </c>
      <c r="AW167" s="13" t="s">
        <v>32</v>
      </c>
      <c r="AX167" s="13" t="s">
        <v>76</v>
      </c>
      <c r="AY167" s="261" t="s">
        <v>122</v>
      </c>
    </row>
    <row r="168" s="13" customFormat="1">
      <c r="A168" s="13"/>
      <c r="B168" s="250"/>
      <c r="C168" s="251"/>
      <c r="D168" s="252" t="s">
        <v>132</v>
      </c>
      <c r="E168" s="253" t="s">
        <v>1</v>
      </c>
      <c r="F168" s="254" t="s">
        <v>257</v>
      </c>
      <c r="G168" s="251"/>
      <c r="H168" s="255">
        <v>229.15199999999999</v>
      </c>
      <c r="I168" s="256"/>
      <c r="J168" s="251"/>
      <c r="K168" s="251"/>
      <c r="L168" s="257"/>
      <c r="M168" s="258"/>
      <c r="N168" s="259"/>
      <c r="O168" s="259"/>
      <c r="P168" s="259"/>
      <c r="Q168" s="259"/>
      <c r="R168" s="259"/>
      <c r="S168" s="259"/>
      <c r="T168" s="26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1" t="s">
        <v>132</v>
      </c>
      <c r="AU168" s="261" t="s">
        <v>85</v>
      </c>
      <c r="AV168" s="13" t="s">
        <v>85</v>
      </c>
      <c r="AW168" s="13" t="s">
        <v>32</v>
      </c>
      <c r="AX168" s="13" t="s">
        <v>76</v>
      </c>
      <c r="AY168" s="261" t="s">
        <v>122</v>
      </c>
    </row>
    <row r="169" s="14" customFormat="1">
      <c r="A169" s="14"/>
      <c r="B169" s="262"/>
      <c r="C169" s="263"/>
      <c r="D169" s="252" t="s">
        <v>132</v>
      </c>
      <c r="E169" s="264" t="s">
        <v>1</v>
      </c>
      <c r="F169" s="265" t="s">
        <v>133</v>
      </c>
      <c r="G169" s="263"/>
      <c r="H169" s="266">
        <v>929.02599999999995</v>
      </c>
      <c r="I169" s="267"/>
      <c r="J169" s="263"/>
      <c r="K169" s="263"/>
      <c r="L169" s="268"/>
      <c r="M169" s="269"/>
      <c r="N169" s="270"/>
      <c r="O169" s="270"/>
      <c r="P169" s="270"/>
      <c r="Q169" s="270"/>
      <c r="R169" s="270"/>
      <c r="S169" s="270"/>
      <c r="T169" s="27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2" t="s">
        <v>132</v>
      </c>
      <c r="AU169" s="272" t="s">
        <v>85</v>
      </c>
      <c r="AV169" s="14" t="s">
        <v>134</v>
      </c>
      <c r="AW169" s="14" t="s">
        <v>32</v>
      </c>
      <c r="AX169" s="14" t="s">
        <v>33</v>
      </c>
      <c r="AY169" s="272" t="s">
        <v>122</v>
      </c>
    </row>
    <row r="170" s="2" customFormat="1" ht="24" customHeight="1">
      <c r="A170" s="38"/>
      <c r="B170" s="39"/>
      <c r="C170" s="236" t="s">
        <v>258</v>
      </c>
      <c r="D170" s="236" t="s">
        <v>126</v>
      </c>
      <c r="E170" s="237" t="s">
        <v>259</v>
      </c>
      <c r="F170" s="238" t="s">
        <v>260</v>
      </c>
      <c r="G170" s="239" t="s">
        <v>230</v>
      </c>
      <c r="H170" s="240">
        <v>929.02599999999995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41</v>
      </c>
      <c r="O170" s="91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134</v>
      </c>
      <c r="AT170" s="248" t="s">
        <v>126</v>
      </c>
      <c r="AU170" s="248" t="s">
        <v>85</v>
      </c>
      <c r="AY170" s="17" t="s">
        <v>122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33</v>
      </c>
      <c r="BK170" s="249">
        <f>ROUND(I170*H170,2)</f>
        <v>0</v>
      </c>
      <c r="BL170" s="17" t="s">
        <v>134</v>
      </c>
      <c r="BM170" s="248" t="s">
        <v>261</v>
      </c>
    </row>
    <row r="171" s="13" customFormat="1">
      <c r="A171" s="13"/>
      <c r="B171" s="250"/>
      <c r="C171" s="251"/>
      <c r="D171" s="252" t="s">
        <v>132</v>
      </c>
      <c r="E171" s="253" t="s">
        <v>1</v>
      </c>
      <c r="F171" s="254" t="s">
        <v>262</v>
      </c>
      <c r="G171" s="251"/>
      <c r="H171" s="255">
        <v>929.02599999999995</v>
      </c>
      <c r="I171" s="256"/>
      <c r="J171" s="251"/>
      <c r="K171" s="251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132</v>
      </c>
      <c r="AU171" s="261" t="s">
        <v>85</v>
      </c>
      <c r="AV171" s="13" t="s">
        <v>85</v>
      </c>
      <c r="AW171" s="13" t="s">
        <v>32</v>
      </c>
      <c r="AX171" s="13" t="s">
        <v>76</v>
      </c>
      <c r="AY171" s="261" t="s">
        <v>122</v>
      </c>
    </row>
    <row r="172" s="14" customFormat="1">
      <c r="A172" s="14"/>
      <c r="B172" s="262"/>
      <c r="C172" s="263"/>
      <c r="D172" s="252" t="s">
        <v>132</v>
      </c>
      <c r="E172" s="264" t="s">
        <v>1</v>
      </c>
      <c r="F172" s="265" t="s">
        <v>133</v>
      </c>
      <c r="G172" s="263"/>
      <c r="H172" s="266">
        <v>929.02599999999995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2" t="s">
        <v>132</v>
      </c>
      <c r="AU172" s="272" t="s">
        <v>85</v>
      </c>
      <c r="AV172" s="14" t="s">
        <v>134</v>
      </c>
      <c r="AW172" s="14" t="s">
        <v>32</v>
      </c>
      <c r="AX172" s="14" t="s">
        <v>33</v>
      </c>
      <c r="AY172" s="272" t="s">
        <v>122</v>
      </c>
    </row>
    <row r="173" s="2" customFormat="1" ht="16.5" customHeight="1">
      <c r="A173" s="38"/>
      <c r="B173" s="39"/>
      <c r="C173" s="236" t="s">
        <v>125</v>
      </c>
      <c r="D173" s="236" t="s">
        <v>126</v>
      </c>
      <c r="E173" s="237" t="s">
        <v>263</v>
      </c>
      <c r="F173" s="238" t="s">
        <v>264</v>
      </c>
      <c r="G173" s="239" t="s">
        <v>230</v>
      </c>
      <c r="H173" s="240">
        <v>52.863999999999997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41</v>
      </c>
      <c r="O173" s="91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134</v>
      </c>
      <c r="AT173" s="248" t="s">
        <v>126</v>
      </c>
      <c r="AU173" s="248" t="s">
        <v>85</v>
      </c>
      <c r="AY173" s="17" t="s">
        <v>122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33</v>
      </c>
      <c r="BK173" s="249">
        <f>ROUND(I173*H173,2)</f>
        <v>0</v>
      </c>
      <c r="BL173" s="17" t="s">
        <v>134</v>
      </c>
      <c r="BM173" s="248" t="s">
        <v>265</v>
      </c>
    </row>
    <row r="174" s="13" customFormat="1">
      <c r="A174" s="13"/>
      <c r="B174" s="250"/>
      <c r="C174" s="251"/>
      <c r="D174" s="252" t="s">
        <v>132</v>
      </c>
      <c r="E174" s="253" t="s">
        <v>1</v>
      </c>
      <c r="F174" s="254" t="s">
        <v>266</v>
      </c>
      <c r="G174" s="251"/>
      <c r="H174" s="255">
        <v>2.52</v>
      </c>
      <c r="I174" s="256"/>
      <c r="J174" s="251"/>
      <c r="K174" s="251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132</v>
      </c>
      <c r="AU174" s="261" t="s">
        <v>85</v>
      </c>
      <c r="AV174" s="13" t="s">
        <v>85</v>
      </c>
      <c r="AW174" s="13" t="s">
        <v>32</v>
      </c>
      <c r="AX174" s="13" t="s">
        <v>76</v>
      </c>
      <c r="AY174" s="261" t="s">
        <v>122</v>
      </c>
    </row>
    <row r="175" s="13" customFormat="1">
      <c r="A175" s="13"/>
      <c r="B175" s="250"/>
      <c r="C175" s="251"/>
      <c r="D175" s="252" t="s">
        <v>132</v>
      </c>
      <c r="E175" s="253" t="s">
        <v>1</v>
      </c>
      <c r="F175" s="254" t="s">
        <v>267</v>
      </c>
      <c r="G175" s="251"/>
      <c r="H175" s="255">
        <v>2.3799999999999999</v>
      </c>
      <c r="I175" s="256"/>
      <c r="J175" s="251"/>
      <c r="K175" s="251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132</v>
      </c>
      <c r="AU175" s="261" t="s">
        <v>85</v>
      </c>
      <c r="AV175" s="13" t="s">
        <v>85</v>
      </c>
      <c r="AW175" s="13" t="s">
        <v>32</v>
      </c>
      <c r="AX175" s="13" t="s">
        <v>76</v>
      </c>
      <c r="AY175" s="261" t="s">
        <v>122</v>
      </c>
    </row>
    <row r="176" s="13" customFormat="1">
      <c r="A176" s="13"/>
      <c r="B176" s="250"/>
      <c r="C176" s="251"/>
      <c r="D176" s="252" t="s">
        <v>132</v>
      </c>
      <c r="E176" s="253" t="s">
        <v>1</v>
      </c>
      <c r="F176" s="254" t="s">
        <v>268</v>
      </c>
      <c r="G176" s="251"/>
      <c r="H176" s="255">
        <v>2.548</v>
      </c>
      <c r="I176" s="256"/>
      <c r="J176" s="251"/>
      <c r="K176" s="251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132</v>
      </c>
      <c r="AU176" s="261" t="s">
        <v>85</v>
      </c>
      <c r="AV176" s="13" t="s">
        <v>85</v>
      </c>
      <c r="AW176" s="13" t="s">
        <v>32</v>
      </c>
      <c r="AX176" s="13" t="s">
        <v>76</v>
      </c>
      <c r="AY176" s="261" t="s">
        <v>122</v>
      </c>
    </row>
    <row r="177" s="13" customFormat="1">
      <c r="A177" s="13"/>
      <c r="B177" s="250"/>
      <c r="C177" s="251"/>
      <c r="D177" s="252" t="s">
        <v>132</v>
      </c>
      <c r="E177" s="253" t="s">
        <v>1</v>
      </c>
      <c r="F177" s="254" t="s">
        <v>269</v>
      </c>
      <c r="G177" s="251"/>
      <c r="H177" s="255">
        <v>6.0199999999999996</v>
      </c>
      <c r="I177" s="256"/>
      <c r="J177" s="251"/>
      <c r="K177" s="251"/>
      <c r="L177" s="257"/>
      <c r="M177" s="258"/>
      <c r="N177" s="259"/>
      <c r="O177" s="259"/>
      <c r="P177" s="259"/>
      <c r="Q177" s="259"/>
      <c r="R177" s="259"/>
      <c r="S177" s="259"/>
      <c r="T177" s="26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1" t="s">
        <v>132</v>
      </c>
      <c r="AU177" s="261" t="s">
        <v>85</v>
      </c>
      <c r="AV177" s="13" t="s">
        <v>85</v>
      </c>
      <c r="AW177" s="13" t="s">
        <v>32</v>
      </c>
      <c r="AX177" s="13" t="s">
        <v>76</v>
      </c>
      <c r="AY177" s="261" t="s">
        <v>122</v>
      </c>
    </row>
    <row r="178" s="13" customFormat="1">
      <c r="A178" s="13"/>
      <c r="B178" s="250"/>
      <c r="C178" s="251"/>
      <c r="D178" s="252" t="s">
        <v>132</v>
      </c>
      <c r="E178" s="253" t="s">
        <v>1</v>
      </c>
      <c r="F178" s="254" t="s">
        <v>270</v>
      </c>
      <c r="G178" s="251"/>
      <c r="H178" s="255">
        <v>3.9199999999999999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132</v>
      </c>
      <c r="AU178" s="261" t="s">
        <v>85</v>
      </c>
      <c r="AV178" s="13" t="s">
        <v>85</v>
      </c>
      <c r="AW178" s="13" t="s">
        <v>32</v>
      </c>
      <c r="AX178" s="13" t="s">
        <v>76</v>
      </c>
      <c r="AY178" s="261" t="s">
        <v>122</v>
      </c>
    </row>
    <row r="179" s="13" customFormat="1">
      <c r="A179" s="13"/>
      <c r="B179" s="250"/>
      <c r="C179" s="251"/>
      <c r="D179" s="252" t="s">
        <v>132</v>
      </c>
      <c r="E179" s="253" t="s">
        <v>1</v>
      </c>
      <c r="F179" s="254" t="s">
        <v>271</v>
      </c>
      <c r="G179" s="251"/>
      <c r="H179" s="255">
        <v>4.2699999999999996</v>
      </c>
      <c r="I179" s="256"/>
      <c r="J179" s="251"/>
      <c r="K179" s="251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132</v>
      </c>
      <c r="AU179" s="261" t="s">
        <v>85</v>
      </c>
      <c r="AV179" s="13" t="s">
        <v>85</v>
      </c>
      <c r="AW179" s="13" t="s">
        <v>32</v>
      </c>
      <c r="AX179" s="13" t="s">
        <v>76</v>
      </c>
      <c r="AY179" s="261" t="s">
        <v>122</v>
      </c>
    </row>
    <row r="180" s="13" customFormat="1">
      <c r="A180" s="13"/>
      <c r="B180" s="250"/>
      <c r="C180" s="251"/>
      <c r="D180" s="252" t="s">
        <v>132</v>
      </c>
      <c r="E180" s="253" t="s">
        <v>1</v>
      </c>
      <c r="F180" s="254" t="s">
        <v>272</v>
      </c>
      <c r="G180" s="251"/>
      <c r="H180" s="255">
        <v>4.6200000000000001</v>
      </c>
      <c r="I180" s="256"/>
      <c r="J180" s="251"/>
      <c r="K180" s="251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132</v>
      </c>
      <c r="AU180" s="261" t="s">
        <v>85</v>
      </c>
      <c r="AV180" s="13" t="s">
        <v>85</v>
      </c>
      <c r="AW180" s="13" t="s">
        <v>32</v>
      </c>
      <c r="AX180" s="13" t="s">
        <v>76</v>
      </c>
      <c r="AY180" s="261" t="s">
        <v>122</v>
      </c>
    </row>
    <row r="181" s="13" customFormat="1">
      <c r="A181" s="13"/>
      <c r="B181" s="250"/>
      <c r="C181" s="251"/>
      <c r="D181" s="252" t="s">
        <v>132</v>
      </c>
      <c r="E181" s="253" t="s">
        <v>1</v>
      </c>
      <c r="F181" s="254" t="s">
        <v>273</v>
      </c>
      <c r="G181" s="251"/>
      <c r="H181" s="255">
        <v>5.04</v>
      </c>
      <c r="I181" s="256"/>
      <c r="J181" s="251"/>
      <c r="K181" s="251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132</v>
      </c>
      <c r="AU181" s="261" t="s">
        <v>85</v>
      </c>
      <c r="AV181" s="13" t="s">
        <v>85</v>
      </c>
      <c r="AW181" s="13" t="s">
        <v>32</v>
      </c>
      <c r="AX181" s="13" t="s">
        <v>76</v>
      </c>
      <c r="AY181" s="261" t="s">
        <v>122</v>
      </c>
    </row>
    <row r="182" s="13" customFormat="1">
      <c r="A182" s="13"/>
      <c r="B182" s="250"/>
      <c r="C182" s="251"/>
      <c r="D182" s="252" t="s">
        <v>132</v>
      </c>
      <c r="E182" s="253" t="s">
        <v>1</v>
      </c>
      <c r="F182" s="254" t="s">
        <v>274</v>
      </c>
      <c r="G182" s="251"/>
      <c r="H182" s="255">
        <v>4.4800000000000004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132</v>
      </c>
      <c r="AU182" s="261" t="s">
        <v>85</v>
      </c>
      <c r="AV182" s="13" t="s">
        <v>85</v>
      </c>
      <c r="AW182" s="13" t="s">
        <v>32</v>
      </c>
      <c r="AX182" s="13" t="s">
        <v>76</v>
      </c>
      <c r="AY182" s="261" t="s">
        <v>122</v>
      </c>
    </row>
    <row r="183" s="13" customFormat="1">
      <c r="A183" s="13"/>
      <c r="B183" s="250"/>
      <c r="C183" s="251"/>
      <c r="D183" s="252" t="s">
        <v>132</v>
      </c>
      <c r="E183" s="253" t="s">
        <v>1</v>
      </c>
      <c r="F183" s="254" t="s">
        <v>275</v>
      </c>
      <c r="G183" s="251"/>
      <c r="H183" s="255">
        <v>5.0259999999999998</v>
      </c>
      <c r="I183" s="256"/>
      <c r="J183" s="251"/>
      <c r="K183" s="251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132</v>
      </c>
      <c r="AU183" s="261" t="s">
        <v>85</v>
      </c>
      <c r="AV183" s="13" t="s">
        <v>85</v>
      </c>
      <c r="AW183" s="13" t="s">
        <v>32</v>
      </c>
      <c r="AX183" s="13" t="s">
        <v>76</v>
      </c>
      <c r="AY183" s="261" t="s">
        <v>122</v>
      </c>
    </row>
    <row r="184" s="13" customFormat="1">
      <c r="A184" s="13"/>
      <c r="B184" s="250"/>
      <c r="C184" s="251"/>
      <c r="D184" s="252" t="s">
        <v>132</v>
      </c>
      <c r="E184" s="253" t="s">
        <v>1</v>
      </c>
      <c r="F184" s="254" t="s">
        <v>276</v>
      </c>
      <c r="G184" s="251"/>
      <c r="H184" s="255">
        <v>4.4800000000000004</v>
      </c>
      <c r="I184" s="256"/>
      <c r="J184" s="251"/>
      <c r="K184" s="251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132</v>
      </c>
      <c r="AU184" s="261" t="s">
        <v>85</v>
      </c>
      <c r="AV184" s="13" t="s">
        <v>85</v>
      </c>
      <c r="AW184" s="13" t="s">
        <v>32</v>
      </c>
      <c r="AX184" s="13" t="s">
        <v>76</v>
      </c>
      <c r="AY184" s="261" t="s">
        <v>122</v>
      </c>
    </row>
    <row r="185" s="13" customFormat="1">
      <c r="A185" s="13"/>
      <c r="B185" s="250"/>
      <c r="C185" s="251"/>
      <c r="D185" s="252" t="s">
        <v>132</v>
      </c>
      <c r="E185" s="253" t="s">
        <v>1</v>
      </c>
      <c r="F185" s="254" t="s">
        <v>277</v>
      </c>
      <c r="G185" s="251"/>
      <c r="H185" s="255">
        <v>7.5599999999999996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132</v>
      </c>
      <c r="AU185" s="261" t="s">
        <v>85</v>
      </c>
      <c r="AV185" s="13" t="s">
        <v>85</v>
      </c>
      <c r="AW185" s="13" t="s">
        <v>32</v>
      </c>
      <c r="AX185" s="13" t="s">
        <v>76</v>
      </c>
      <c r="AY185" s="261" t="s">
        <v>122</v>
      </c>
    </row>
    <row r="186" s="14" customFormat="1">
      <c r="A186" s="14"/>
      <c r="B186" s="262"/>
      <c r="C186" s="263"/>
      <c r="D186" s="252" t="s">
        <v>132</v>
      </c>
      <c r="E186" s="264" t="s">
        <v>1</v>
      </c>
      <c r="F186" s="265" t="s">
        <v>133</v>
      </c>
      <c r="G186" s="263"/>
      <c r="H186" s="266">
        <v>52.863999999999997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2" t="s">
        <v>132</v>
      </c>
      <c r="AU186" s="272" t="s">
        <v>85</v>
      </c>
      <c r="AV186" s="14" t="s">
        <v>134</v>
      </c>
      <c r="AW186" s="14" t="s">
        <v>32</v>
      </c>
      <c r="AX186" s="14" t="s">
        <v>33</v>
      </c>
      <c r="AY186" s="272" t="s">
        <v>122</v>
      </c>
    </row>
    <row r="187" s="2" customFormat="1" ht="16.5" customHeight="1">
      <c r="A187" s="38"/>
      <c r="B187" s="39"/>
      <c r="C187" s="236" t="s">
        <v>135</v>
      </c>
      <c r="D187" s="236" t="s">
        <v>126</v>
      </c>
      <c r="E187" s="237" t="s">
        <v>278</v>
      </c>
      <c r="F187" s="238" t="s">
        <v>279</v>
      </c>
      <c r="G187" s="239" t="s">
        <v>230</v>
      </c>
      <c r="H187" s="240">
        <v>52.863999999999997</v>
      </c>
      <c r="I187" s="241"/>
      <c r="J187" s="242">
        <f>ROUND(I187*H187,2)</f>
        <v>0</v>
      </c>
      <c r="K187" s="243"/>
      <c r="L187" s="44"/>
      <c r="M187" s="244" t="s">
        <v>1</v>
      </c>
      <c r="N187" s="245" t="s">
        <v>41</v>
      </c>
      <c r="O187" s="91"/>
      <c r="P187" s="246">
        <f>O187*H187</f>
        <v>0</v>
      </c>
      <c r="Q187" s="246">
        <v>0</v>
      </c>
      <c r="R187" s="246">
        <f>Q187*H187</f>
        <v>0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134</v>
      </c>
      <c r="AT187" s="248" t="s">
        <v>126</v>
      </c>
      <c r="AU187" s="248" t="s">
        <v>85</v>
      </c>
      <c r="AY187" s="17" t="s">
        <v>122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33</v>
      </c>
      <c r="BK187" s="249">
        <f>ROUND(I187*H187,2)</f>
        <v>0</v>
      </c>
      <c r="BL187" s="17" t="s">
        <v>134</v>
      </c>
      <c r="BM187" s="248" t="s">
        <v>280</v>
      </c>
    </row>
    <row r="188" s="13" customFormat="1">
      <c r="A188" s="13"/>
      <c r="B188" s="250"/>
      <c r="C188" s="251"/>
      <c r="D188" s="252" t="s">
        <v>132</v>
      </c>
      <c r="E188" s="253" t="s">
        <v>1</v>
      </c>
      <c r="F188" s="254" t="s">
        <v>266</v>
      </c>
      <c r="G188" s="251"/>
      <c r="H188" s="255">
        <v>2.52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132</v>
      </c>
      <c r="AU188" s="261" t="s">
        <v>85</v>
      </c>
      <c r="AV188" s="13" t="s">
        <v>85</v>
      </c>
      <c r="AW188" s="13" t="s">
        <v>32</v>
      </c>
      <c r="AX188" s="13" t="s">
        <v>76</v>
      </c>
      <c r="AY188" s="261" t="s">
        <v>122</v>
      </c>
    </row>
    <row r="189" s="13" customFormat="1">
      <c r="A189" s="13"/>
      <c r="B189" s="250"/>
      <c r="C189" s="251"/>
      <c r="D189" s="252" t="s">
        <v>132</v>
      </c>
      <c r="E189" s="253" t="s">
        <v>1</v>
      </c>
      <c r="F189" s="254" t="s">
        <v>267</v>
      </c>
      <c r="G189" s="251"/>
      <c r="H189" s="255">
        <v>2.3799999999999999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132</v>
      </c>
      <c r="AU189" s="261" t="s">
        <v>85</v>
      </c>
      <c r="AV189" s="13" t="s">
        <v>85</v>
      </c>
      <c r="AW189" s="13" t="s">
        <v>32</v>
      </c>
      <c r="AX189" s="13" t="s">
        <v>76</v>
      </c>
      <c r="AY189" s="261" t="s">
        <v>122</v>
      </c>
    </row>
    <row r="190" s="13" customFormat="1">
      <c r="A190" s="13"/>
      <c r="B190" s="250"/>
      <c r="C190" s="251"/>
      <c r="D190" s="252" t="s">
        <v>132</v>
      </c>
      <c r="E190" s="253" t="s">
        <v>1</v>
      </c>
      <c r="F190" s="254" t="s">
        <v>268</v>
      </c>
      <c r="G190" s="251"/>
      <c r="H190" s="255">
        <v>2.548</v>
      </c>
      <c r="I190" s="256"/>
      <c r="J190" s="251"/>
      <c r="K190" s="251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132</v>
      </c>
      <c r="AU190" s="261" t="s">
        <v>85</v>
      </c>
      <c r="AV190" s="13" t="s">
        <v>85</v>
      </c>
      <c r="AW190" s="13" t="s">
        <v>32</v>
      </c>
      <c r="AX190" s="13" t="s">
        <v>76</v>
      </c>
      <c r="AY190" s="261" t="s">
        <v>122</v>
      </c>
    </row>
    <row r="191" s="13" customFormat="1">
      <c r="A191" s="13"/>
      <c r="B191" s="250"/>
      <c r="C191" s="251"/>
      <c r="D191" s="252" t="s">
        <v>132</v>
      </c>
      <c r="E191" s="253" t="s">
        <v>1</v>
      </c>
      <c r="F191" s="254" t="s">
        <v>269</v>
      </c>
      <c r="G191" s="251"/>
      <c r="H191" s="255">
        <v>6.0199999999999996</v>
      </c>
      <c r="I191" s="256"/>
      <c r="J191" s="251"/>
      <c r="K191" s="251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132</v>
      </c>
      <c r="AU191" s="261" t="s">
        <v>85</v>
      </c>
      <c r="AV191" s="13" t="s">
        <v>85</v>
      </c>
      <c r="AW191" s="13" t="s">
        <v>32</v>
      </c>
      <c r="AX191" s="13" t="s">
        <v>76</v>
      </c>
      <c r="AY191" s="261" t="s">
        <v>122</v>
      </c>
    </row>
    <row r="192" s="13" customFormat="1">
      <c r="A192" s="13"/>
      <c r="B192" s="250"/>
      <c r="C192" s="251"/>
      <c r="D192" s="252" t="s">
        <v>132</v>
      </c>
      <c r="E192" s="253" t="s">
        <v>1</v>
      </c>
      <c r="F192" s="254" t="s">
        <v>270</v>
      </c>
      <c r="G192" s="251"/>
      <c r="H192" s="255">
        <v>3.9199999999999999</v>
      </c>
      <c r="I192" s="256"/>
      <c r="J192" s="251"/>
      <c r="K192" s="251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132</v>
      </c>
      <c r="AU192" s="261" t="s">
        <v>85</v>
      </c>
      <c r="AV192" s="13" t="s">
        <v>85</v>
      </c>
      <c r="AW192" s="13" t="s">
        <v>32</v>
      </c>
      <c r="AX192" s="13" t="s">
        <v>76</v>
      </c>
      <c r="AY192" s="261" t="s">
        <v>122</v>
      </c>
    </row>
    <row r="193" s="13" customFormat="1">
      <c r="A193" s="13"/>
      <c r="B193" s="250"/>
      <c r="C193" s="251"/>
      <c r="D193" s="252" t="s">
        <v>132</v>
      </c>
      <c r="E193" s="253" t="s">
        <v>1</v>
      </c>
      <c r="F193" s="254" t="s">
        <v>271</v>
      </c>
      <c r="G193" s="251"/>
      <c r="H193" s="255">
        <v>4.2699999999999996</v>
      </c>
      <c r="I193" s="256"/>
      <c r="J193" s="251"/>
      <c r="K193" s="251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132</v>
      </c>
      <c r="AU193" s="261" t="s">
        <v>85</v>
      </c>
      <c r="AV193" s="13" t="s">
        <v>85</v>
      </c>
      <c r="AW193" s="13" t="s">
        <v>32</v>
      </c>
      <c r="AX193" s="13" t="s">
        <v>76</v>
      </c>
      <c r="AY193" s="261" t="s">
        <v>122</v>
      </c>
    </row>
    <row r="194" s="13" customFormat="1">
      <c r="A194" s="13"/>
      <c r="B194" s="250"/>
      <c r="C194" s="251"/>
      <c r="D194" s="252" t="s">
        <v>132</v>
      </c>
      <c r="E194" s="253" t="s">
        <v>1</v>
      </c>
      <c r="F194" s="254" t="s">
        <v>272</v>
      </c>
      <c r="G194" s="251"/>
      <c r="H194" s="255">
        <v>4.6200000000000001</v>
      </c>
      <c r="I194" s="256"/>
      <c r="J194" s="251"/>
      <c r="K194" s="251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132</v>
      </c>
      <c r="AU194" s="261" t="s">
        <v>85</v>
      </c>
      <c r="AV194" s="13" t="s">
        <v>85</v>
      </c>
      <c r="AW194" s="13" t="s">
        <v>32</v>
      </c>
      <c r="AX194" s="13" t="s">
        <v>76</v>
      </c>
      <c r="AY194" s="261" t="s">
        <v>122</v>
      </c>
    </row>
    <row r="195" s="13" customFormat="1">
      <c r="A195" s="13"/>
      <c r="B195" s="250"/>
      <c r="C195" s="251"/>
      <c r="D195" s="252" t="s">
        <v>132</v>
      </c>
      <c r="E195" s="253" t="s">
        <v>1</v>
      </c>
      <c r="F195" s="254" t="s">
        <v>273</v>
      </c>
      <c r="G195" s="251"/>
      <c r="H195" s="255">
        <v>5.04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132</v>
      </c>
      <c r="AU195" s="261" t="s">
        <v>85</v>
      </c>
      <c r="AV195" s="13" t="s">
        <v>85</v>
      </c>
      <c r="AW195" s="13" t="s">
        <v>32</v>
      </c>
      <c r="AX195" s="13" t="s">
        <v>76</v>
      </c>
      <c r="AY195" s="261" t="s">
        <v>122</v>
      </c>
    </row>
    <row r="196" s="13" customFormat="1">
      <c r="A196" s="13"/>
      <c r="B196" s="250"/>
      <c r="C196" s="251"/>
      <c r="D196" s="252" t="s">
        <v>132</v>
      </c>
      <c r="E196" s="253" t="s">
        <v>1</v>
      </c>
      <c r="F196" s="254" t="s">
        <v>274</v>
      </c>
      <c r="G196" s="251"/>
      <c r="H196" s="255">
        <v>4.4800000000000004</v>
      </c>
      <c r="I196" s="256"/>
      <c r="J196" s="251"/>
      <c r="K196" s="251"/>
      <c r="L196" s="257"/>
      <c r="M196" s="258"/>
      <c r="N196" s="259"/>
      <c r="O196" s="259"/>
      <c r="P196" s="259"/>
      <c r="Q196" s="259"/>
      <c r="R196" s="259"/>
      <c r="S196" s="259"/>
      <c r="T196" s="26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1" t="s">
        <v>132</v>
      </c>
      <c r="AU196" s="261" t="s">
        <v>85</v>
      </c>
      <c r="AV196" s="13" t="s">
        <v>85</v>
      </c>
      <c r="AW196" s="13" t="s">
        <v>32</v>
      </c>
      <c r="AX196" s="13" t="s">
        <v>76</v>
      </c>
      <c r="AY196" s="261" t="s">
        <v>122</v>
      </c>
    </row>
    <row r="197" s="13" customFormat="1">
      <c r="A197" s="13"/>
      <c r="B197" s="250"/>
      <c r="C197" s="251"/>
      <c r="D197" s="252" t="s">
        <v>132</v>
      </c>
      <c r="E197" s="253" t="s">
        <v>1</v>
      </c>
      <c r="F197" s="254" t="s">
        <v>275</v>
      </c>
      <c r="G197" s="251"/>
      <c r="H197" s="255">
        <v>5.0259999999999998</v>
      </c>
      <c r="I197" s="256"/>
      <c r="J197" s="251"/>
      <c r="K197" s="251"/>
      <c r="L197" s="257"/>
      <c r="M197" s="258"/>
      <c r="N197" s="259"/>
      <c r="O197" s="259"/>
      <c r="P197" s="259"/>
      <c r="Q197" s="259"/>
      <c r="R197" s="259"/>
      <c r="S197" s="259"/>
      <c r="T197" s="26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1" t="s">
        <v>132</v>
      </c>
      <c r="AU197" s="261" t="s">
        <v>85</v>
      </c>
      <c r="AV197" s="13" t="s">
        <v>85</v>
      </c>
      <c r="AW197" s="13" t="s">
        <v>32</v>
      </c>
      <c r="AX197" s="13" t="s">
        <v>76</v>
      </c>
      <c r="AY197" s="261" t="s">
        <v>122</v>
      </c>
    </row>
    <row r="198" s="13" customFormat="1">
      <c r="A198" s="13"/>
      <c r="B198" s="250"/>
      <c r="C198" s="251"/>
      <c r="D198" s="252" t="s">
        <v>132</v>
      </c>
      <c r="E198" s="253" t="s">
        <v>1</v>
      </c>
      <c r="F198" s="254" t="s">
        <v>276</v>
      </c>
      <c r="G198" s="251"/>
      <c r="H198" s="255">
        <v>4.4800000000000004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132</v>
      </c>
      <c r="AU198" s="261" t="s">
        <v>85</v>
      </c>
      <c r="AV198" s="13" t="s">
        <v>85</v>
      </c>
      <c r="AW198" s="13" t="s">
        <v>32</v>
      </c>
      <c r="AX198" s="13" t="s">
        <v>76</v>
      </c>
      <c r="AY198" s="261" t="s">
        <v>122</v>
      </c>
    </row>
    <row r="199" s="13" customFormat="1">
      <c r="A199" s="13"/>
      <c r="B199" s="250"/>
      <c r="C199" s="251"/>
      <c r="D199" s="252" t="s">
        <v>132</v>
      </c>
      <c r="E199" s="253" t="s">
        <v>1</v>
      </c>
      <c r="F199" s="254" t="s">
        <v>277</v>
      </c>
      <c r="G199" s="251"/>
      <c r="H199" s="255">
        <v>7.5599999999999996</v>
      </c>
      <c r="I199" s="256"/>
      <c r="J199" s="251"/>
      <c r="K199" s="251"/>
      <c r="L199" s="257"/>
      <c r="M199" s="258"/>
      <c r="N199" s="259"/>
      <c r="O199" s="259"/>
      <c r="P199" s="259"/>
      <c r="Q199" s="259"/>
      <c r="R199" s="259"/>
      <c r="S199" s="259"/>
      <c r="T199" s="26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1" t="s">
        <v>132</v>
      </c>
      <c r="AU199" s="261" t="s">
        <v>85</v>
      </c>
      <c r="AV199" s="13" t="s">
        <v>85</v>
      </c>
      <c r="AW199" s="13" t="s">
        <v>32</v>
      </c>
      <c r="AX199" s="13" t="s">
        <v>76</v>
      </c>
      <c r="AY199" s="261" t="s">
        <v>122</v>
      </c>
    </row>
    <row r="200" s="14" customFormat="1">
      <c r="A200" s="14"/>
      <c r="B200" s="262"/>
      <c r="C200" s="263"/>
      <c r="D200" s="252" t="s">
        <v>132</v>
      </c>
      <c r="E200" s="264" t="s">
        <v>1</v>
      </c>
      <c r="F200" s="265" t="s">
        <v>133</v>
      </c>
      <c r="G200" s="263"/>
      <c r="H200" s="266">
        <v>52.863999999999997</v>
      </c>
      <c r="I200" s="267"/>
      <c r="J200" s="263"/>
      <c r="K200" s="263"/>
      <c r="L200" s="268"/>
      <c r="M200" s="269"/>
      <c r="N200" s="270"/>
      <c r="O200" s="270"/>
      <c r="P200" s="270"/>
      <c r="Q200" s="270"/>
      <c r="R200" s="270"/>
      <c r="S200" s="270"/>
      <c r="T200" s="27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2" t="s">
        <v>132</v>
      </c>
      <c r="AU200" s="272" t="s">
        <v>85</v>
      </c>
      <c r="AV200" s="14" t="s">
        <v>134</v>
      </c>
      <c r="AW200" s="14" t="s">
        <v>32</v>
      </c>
      <c r="AX200" s="14" t="s">
        <v>33</v>
      </c>
      <c r="AY200" s="272" t="s">
        <v>122</v>
      </c>
    </row>
    <row r="201" s="2" customFormat="1" ht="16.5" customHeight="1">
      <c r="A201" s="38"/>
      <c r="B201" s="39"/>
      <c r="C201" s="236" t="s">
        <v>281</v>
      </c>
      <c r="D201" s="236" t="s">
        <v>126</v>
      </c>
      <c r="E201" s="237" t="s">
        <v>282</v>
      </c>
      <c r="F201" s="238" t="s">
        <v>283</v>
      </c>
      <c r="G201" s="239" t="s">
        <v>203</v>
      </c>
      <c r="H201" s="240">
        <v>972.89999999999998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41</v>
      </c>
      <c r="O201" s="91"/>
      <c r="P201" s="246">
        <f>O201*H201</f>
        <v>0</v>
      </c>
      <c r="Q201" s="246">
        <v>0.0020100000000000001</v>
      </c>
      <c r="R201" s="246">
        <f>Q201*H201</f>
        <v>1.9555290000000001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134</v>
      </c>
      <c r="AT201" s="248" t="s">
        <v>126</v>
      </c>
      <c r="AU201" s="248" t="s">
        <v>85</v>
      </c>
      <c r="AY201" s="17" t="s">
        <v>122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33</v>
      </c>
      <c r="BK201" s="249">
        <f>ROUND(I201*H201,2)</f>
        <v>0</v>
      </c>
      <c r="BL201" s="17" t="s">
        <v>134</v>
      </c>
      <c r="BM201" s="248" t="s">
        <v>284</v>
      </c>
    </row>
    <row r="202" s="13" customFormat="1">
      <c r="A202" s="13"/>
      <c r="B202" s="250"/>
      <c r="C202" s="251"/>
      <c r="D202" s="252" t="s">
        <v>132</v>
      </c>
      <c r="E202" s="253" t="s">
        <v>1</v>
      </c>
      <c r="F202" s="254" t="s">
        <v>285</v>
      </c>
      <c r="G202" s="251"/>
      <c r="H202" s="255">
        <v>641.65999999999997</v>
      </c>
      <c r="I202" s="256"/>
      <c r="J202" s="251"/>
      <c r="K202" s="251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132</v>
      </c>
      <c r="AU202" s="261" t="s">
        <v>85</v>
      </c>
      <c r="AV202" s="13" t="s">
        <v>85</v>
      </c>
      <c r="AW202" s="13" t="s">
        <v>32</v>
      </c>
      <c r="AX202" s="13" t="s">
        <v>76</v>
      </c>
      <c r="AY202" s="261" t="s">
        <v>122</v>
      </c>
    </row>
    <row r="203" s="13" customFormat="1">
      <c r="A203" s="13"/>
      <c r="B203" s="250"/>
      <c r="C203" s="251"/>
      <c r="D203" s="252" t="s">
        <v>132</v>
      </c>
      <c r="E203" s="253" t="s">
        <v>1</v>
      </c>
      <c r="F203" s="254" t="s">
        <v>286</v>
      </c>
      <c r="G203" s="251"/>
      <c r="H203" s="255">
        <v>168.97999999999999</v>
      </c>
      <c r="I203" s="256"/>
      <c r="J203" s="251"/>
      <c r="K203" s="251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132</v>
      </c>
      <c r="AU203" s="261" t="s">
        <v>85</v>
      </c>
      <c r="AV203" s="13" t="s">
        <v>85</v>
      </c>
      <c r="AW203" s="13" t="s">
        <v>32</v>
      </c>
      <c r="AX203" s="13" t="s">
        <v>76</v>
      </c>
      <c r="AY203" s="261" t="s">
        <v>122</v>
      </c>
    </row>
    <row r="204" s="13" customFormat="1">
      <c r="A204" s="13"/>
      <c r="B204" s="250"/>
      <c r="C204" s="251"/>
      <c r="D204" s="252" t="s">
        <v>132</v>
      </c>
      <c r="E204" s="253" t="s">
        <v>1</v>
      </c>
      <c r="F204" s="254" t="s">
        <v>287</v>
      </c>
      <c r="G204" s="251"/>
      <c r="H204" s="255">
        <v>77.239999999999995</v>
      </c>
      <c r="I204" s="256"/>
      <c r="J204" s="251"/>
      <c r="K204" s="251"/>
      <c r="L204" s="257"/>
      <c r="M204" s="258"/>
      <c r="N204" s="259"/>
      <c r="O204" s="259"/>
      <c r="P204" s="259"/>
      <c r="Q204" s="259"/>
      <c r="R204" s="259"/>
      <c r="S204" s="259"/>
      <c r="T204" s="26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1" t="s">
        <v>132</v>
      </c>
      <c r="AU204" s="261" t="s">
        <v>85</v>
      </c>
      <c r="AV204" s="13" t="s">
        <v>85</v>
      </c>
      <c r="AW204" s="13" t="s">
        <v>32</v>
      </c>
      <c r="AX204" s="13" t="s">
        <v>76</v>
      </c>
      <c r="AY204" s="261" t="s">
        <v>122</v>
      </c>
    </row>
    <row r="205" s="13" customFormat="1">
      <c r="A205" s="13"/>
      <c r="B205" s="250"/>
      <c r="C205" s="251"/>
      <c r="D205" s="252" t="s">
        <v>132</v>
      </c>
      <c r="E205" s="253" t="s">
        <v>1</v>
      </c>
      <c r="F205" s="254" t="s">
        <v>288</v>
      </c>
      <c r="G205" s="251"/>
      <c r="H205" s="255">
        <v>44.020000000000003</v>
      </c>
      <c r="I205" s="256"/>
      <c r="J205" s="251"/>
      <c r="K205" s="251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132</v>
      </c>
      <c r="AU205" s="261" t="s">
        <v>85</v>
      </c>
      <c r="AV205" s="13" t="s">
        <v>85</v>
      </c>
      <c r="AW205" s="13" t="s">
        <v>32</v>
      </c>
      <c r="AX205" s="13" t="s">
        <v>76</v>
      </c>
      <c r="AY205" s="261" t="s">
        <v>122</v>
      </c>
    </row>
    <row r="206" s="13" customFormat="1">
      <c r="A206" s="13"/>
      <c r="B206" s="250"/>
      <c r="C206" s="251"/>
      <c r="D206" s="252" t="s">
        <v>132</v>
      </c>
      <c r="E206" s="253" t="s">
        <v>1</v>
      </c>
      <c r="F206" s="254" t="s">
        <v>289</v>
      </c>
      <c r="G206" s="251"/>
      <c r="H206" s="255">
        <v>41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132</v>
      </c>
      <c r="AU206" s="261" t="s">
        <v>85</v>
      </c>
      <c r="AV206" s="13" t="s">
        <v>85</v>
      </c>
      <c r="AW206" s="13" t="s">
        <v>32</v>
      </c>
      <c r="AX206" s="13" t="s">
        <v>76</v>
      </c>
      <c r="AY206" s="261" t="s">
        <v>122</v>
      </c>
    </row>
    <row r="207" s="14" customFormat="1">
      <c r="A207" s="14"/>
      <c r="B207" s="262"/>
      <c r="C207" s="263"/>
      <c r="D207" s="252" t="s">
        <v>132</v>
      </c>
      <c r="E207" s="264" t="s">
        <v>1</v>
      </c>
      <c r="F207" s="265" t="s">
        <v>133</v>
      </c>
      <c r="G207" s="263"/>
      <c r="H207" s="266">
        <v>972.89999999999998</v>
      </c>
      <c r="I207" s="267"/>
      <c r="J207" s="263"/>
      <c r="K207" s="263"/>
      <c r="L207" s="268"/>
      <c r="M207" s="269"/>
      <c r="N207" s="270"/>
      <c r="O207" s="270"/>
      <c r="P207" s="270"/>
      <c r="Q207" s="270"/>
      <c r="R207" s="270"/>
      <c r="S207" s="270"/>
      <c r="T207" s="27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2" t="s">
        <v>132</v>
      </c>
      <c r="AU207" s="272" t="s">
        <v>85</v>
      </c>
      <c r="AV207" s="14" t="s">
        <v>134</v>
      </c>
      <c r="AW207" s="14" t="s">
        <v>32</v>
      </c>
      <c r="AX207" s="14" t="s">
        <v>33</v>
      </c>
      <c r="AY207" s="272" t="s">
        <v>122</v>
      </c>
    </row>
    <row r="208" s="2" customFormat="1" ht="24" customHeight="1">
      <c r="A208" s="38"/>
      <c r="B208" s="39"/>
      <c r="C208" s="236" t="s">
        <v>290</v>
      </c>
      <c r="D208" s="236" t="s">
        <v>126</v>
      </c>
      <c r="E208" s="237" t="s">
        <v>291</v>
      </c>
      <c r="F208" s="238" t="s">
        <v>292</v>
      </c>
      <c r="G208" s="239" t="s">
        <v>203</v>
      </c>
      <c r="H208" s="240">
        <v>972.89999999999998</v>
      </c>
      <c r="I208" s="241"/>
      <c r="J208" s="242">
        <f>ROUND(I208*H208,2)</f>
        <v>0</v>
      </c>
      <c r="K208" s="243"/>
      <c r="L208" s="44"/>
      <c r="M208" s="244" t="s">
        <v>1</v>
      </c>
      <c r="N208" s="245" t="s">
        <v>41</v>
      </c>
      <c r="O208" s="91"/>
      <c r="P208" s="246">
        <f>O208*H208</f>
        <v>0</v>
      </c>
      <c r="Q208" s="246">
        <v>0</v>
      </c>
      <c r="R208" s="246">
        <f>Q208*H208</f>
        <v>0</v>
      </c>
      <c r="S208" s="246">
        <v>0</v>
      </c>
      <c r="T208" s="24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8" t="s">
        <v>134</v>
      </c>
      <c r="AT208" s="248" t="s">
        <v>126</v>
      </c>
      <c r="AU208" s="248" t="s">
        <v>85</v>
      </c>
      <c r="AY208" s="17" t="s">
        <v>122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7" t="s">
        <v>33</v>
      </c>
      <c r="BK208" s="249">
        <f>ROUND(I208*H208,2)</f>
        <v>0</v>
      </c>
      <c r="BL208" s="17" t="s">
        <v>134</v>
      </c>
      <c r="BM208" s="248" t="s">
        <v>293</v>
      </c>
    </row>
    <row r="209" s="13" customFormat="1">
      <c r="A209" s="13"/>
      <c r="B209" s="250"/>
      <c r="C209" s="251"/>
      <c r="D209" s="252" t="s">
        <v>132</v>
      </c>
      <c r="E209" s="253" t="s">
        <v>1</v>
      </c>
      <c r="F209" s="254" t="s">
        <v>294</v>
      </c>
      <c r="G209" s="251"/>
      <c r="H209" s="255">
        <v>972.89999999999998</v>
      </c>
      <c r="I209" s="256"/>
      <c r="J209" s="251"/>
      <c r="K209" s="251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132</v>
      </c>
      <c r="AU209" s="261" t="s">
        <v>85</v>
      </c>
      <c r="AV209" s="13" t="s">
        <v>85</v>
      </c>
      <c r="AW209" s="13" t="s">
        <v>32</v>
      </c>
      <c r="AX209" s="13" t="s">
        <v>76</v>
      </c>
      <c r="AY209" s="261" t="s">
        <v>122</v>
      </c>
    </row>
    <row r="210" s="14" customFormat="1">
      <c r="A210" s="14"/>
      <c r="B210" s="262"/>
      <c r="C210" s="263"/>
      <c r="D210" s="252" t="s">
        <v>132</v>
      </c>
      <c r="E210" s="264" t="s">
        <v>1</v>
      </c>
      <c r="F210" s="265" t="s">
        <v>133</v>
      </c>
      <c r="G210" s="263"/>
      <c r="H210" s="266">
        <v>972.89999999999998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2" t="s">
        <v>132</v>
      </c>
      <c r="AU210" s="272" t="s">
        <v>85</v>
      </c>
      <c r="AV210" s="14" t="s">
        <v>134</v>
      </c>
      <c r="AW210" s="14" t="s">
        <v>32</v>
      </c>
      <c r="AX210" s="14" t="s">
        <v>33</v>
      </c>
      <c r="AY210" s="272" t="s">
        <v>122</v>
      </c>
    </row>
    <row r="211" s="2" customFormat="1" ht="16.5" customHeight="1">
      <c r="A211" s="38"/>
      <c r="B211" s="39"/>
      <c r="C211" s="236" t="s">
        <v>295</v>
      </c>
      <c r="D211" s="236" t="s">
        <v>126</v>
      </c>
      <c r="E211" s="237" t="s">
        <v>296</v>
      </c>
      <c r="F211" s="238" t="s">
        <v>297</v>
      </c>
      <c r="G211" s="239" t="s">
        <v>203</v>
      </c>
      <c r="H211" s="240">
        <v>368.036</v>
      </c>
      <c r="I211" s="241"/>
      <c r="J211" s="242">
        <f>ROUND(I211*H211,2)</f>
        <v>0</v>
      </c>
      <c r="K211" s="243"/>
      <c r="L211" s="44"/>
      <c r="M211" s="244" t="s">
        <v>1</v>
      </c>
      <c r="N211" s="245" t="s">
        <v>41</v>
      </c>
      <c r="O211" s="91"/>
      <c r="P211" s="246">
        <f>O211*H211</f>
        <v>0</v>
      </c>
      <c r="Q211" s="246">
        <v>0.0044400000000000004</v>
      </c>
      <c r="R211" s="246">
        <f>Q211*H211</f>
        <v>1.6340798400000001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134</v>
      </c>
      <c r="AT211" s="248" t="s">
        <v>126</v>
      </c>
      <c r="AU211" s="248" t="s">
        <v>85</v>
      </c>
      <c r="AY211" s="17" t="s">
        <v>122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33</v>
      </c>
      <c r="BK211" s="249">
        <f>ROUND(I211*H211,2)</f>
        <v>0</v>
      </c>
      <c r="BL211" s="17" t="s">
        <v>134</v>
      </c>
      <c r="BM211" s="248" t="s">
        <v>298</v>
      </c>
    </row>
    <row r="212" s="13" customFormat="1">
      <c r="A212" s="13"/>
      <c r="B212" s="250"/>
      <c r="C212" s="251"/>
      <c r="D212" s="252" t="s">
        <v>132</v>
      </c>
      <c r="E212" s="253" t="s">
        <v>1</v>
      </c>
      <c r="F212" s="254" t="s">
        <v>299</v>
      </c>
      <c r="G212" s="251"/>
      <c r="H212" s="255">
        <v>184.22399999999999</v>
      </c>
      <c r="I212" s="256"/>
      <c r="J212" s="251"/>
      <c r="K212" s="251"/>
      <c r="L212" s="257"/>
      <c r="M212" s="258"/>
      <c r="N212" s="259"/>
      <c r="O212" s="259"/>
      <c r="P212" s="259"/>
      <c r="Q212" s="259"/>
      <c r="R212" s="259"/>
      <c r="S212" s="259"/>
      <c r="T212" s="26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1" t="s">
        <v>132</v>
      </c>
      <c r="AU212" s="261" t="s">
        <v>85</v>
      </c>
      <c r="AV212" s="13" t="s">
        <v>85</v>
      </c>
      <c r="AW212" s="13" t="s">
        <v>32</v>
      </c>
      <c r="AX212" s="13" t="s">
        <v>76</v>
      </c>
      <c r="AY212" s="261" t="s">
        <v>122</v>
      </c>
    </row>
    <row r="213" s="13" customFormat="1">
      <c r="A213" s="13"/>
      <c r="B213" s="250"/>
      <c r="C213" s="251"/>
      <c r="D213" s="252" t="s">
        <v>132</v>
      </c>
      <c r="E213" s="253" t="s">
        <v>1</v>
      </c>
      <c r="F213" s="254" t="s">
        <v>300</v>
      </c>
      <c r="G213" s="251"/>
      <c r="H213" s="255">
        <v>146.012</v>
      </c>
      <c r="I213" s="256"/>
      <c r="J213" s="251"/>
      <c r="K213" s="251"/>
      <c r="L213" s="257"/>
      <c r="M213" s="258"/>
      <c r="N213" s="259"/>
      <c r="O213" s="259"/>
      <c r="P213" s="259"/>
      <c r="Q213" s="259"/>
      <c r="R213" s="259"/>
      <c r="S213" s="259"/>
      <c r="T213" s="26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1" t="s">
        <v>132</v>
      </c>
      <c r="AU213" s="261" t="s">
        <v>85</v>
      </c>
      <c r="AV213" s="13" t="s">
        <v>85</v>
      </c>
      <c r="AW213" s="13" t="s">
        <v>32</v>
      </c>
      <c r="AX213" s="13" t="s">
        <v>76</v>
      </c>
      <c r="AY213" s="261" t="s">
        <v>122</v>
      </c>
    </row>
    <row r="214" s="13" customFormat="1">
      <c r="A214" s="13"/>
      <c r="B214" s="250"/>
      <c r="C214" s="251"/>
      <c r="D214" s="252" t="s">
        <v>132</v>
      </c>
      <c r="E214" s="253" t="s">
        <v>1</v>
      </c>
      <c r="F214" s="254" t="s">
        <v>301</v>
      </c>
      <c r="G214" s="251"/>
      <c r="H214" s="255">
        <v>18</v>
      </c>
      <c r="I214" s="256"/>
      <c r="J214" s="251"/>
      <c r="K214" s="251"/>
      <c r="L214" s="257"/>
      <c r="M214" s="258"/>
      <c r="N214" s="259"/>
      <c r="O214" s="259"/>
      <c r="P214" s="259"/>
      <c r="Q214" s="259"/>
      <c r="R214" s="259"/>
      <c r="S214" s="259"/>
      <c r="T214" s="26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1" t="s">
        <v>132</v>
      </c>
      <c r="AU214" s="261" t="s">
        <v>85</v>
      </c>
      <c r="AV214" s="13" t="s">
        <v>85</v>
      </c>
      <c r="AW214" s="13" t="s">
        <v>32</v>
      </c>
      <c r="AX214" s="13" t="s">
        <v>76</v>
      </c>
      <c r="AY214" s="261" t="s">
        <v>122</v>
      </c>
    </row>
    <row r="215" s="13" customFormat="1">
      <c r="A215" s="13"/>
      <c r="B215" s="250"/>
      <c r="C215" s="251"/>
      <c r="D215" s="252" t="s">
        <v>132</v>
      </c>
      <c r="E215" s="253" t="s">
        <v>1</v>
      </c>
      <c r="F215" s="254" t="s">
        <v>302</v>
      </c>
      <c r="G215" s="251"/>
      <c r="H215" s="255">
        <v>19.800000000000001</v>
      </c>
      <c r="I215" s="256"/>
      <c r="J215" s="251"/>
      <c r="K215" s="251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132</v>
      </c>
      <c r="AU215" s="261" t="s">
        <v>85</v>
      </c>
      <c r="AV215" s="13" t="s">
        <v>85</v>
      </c>
      <c r="AW215" s="13" t="s">
        <v>32</v>
      </c>
      <c r="AX215" s="13" t="s">
        <v>76</v>
      </c>
      <c r="AY215" s="261" t="s">
        <v>122</v>
      </c>
    </row>
    <row r="216" s="14" customFormat="1">
      <c r="A216" s="14"/>
      <c r="B216" s="262"/>
      <c r="C216" s="263"/>
      <c r="D216" s="252" t="s">
        <v>132</v>
      </c>
      <c r="E216" s="264" t="s">
        <v>1</v>
      </c>
      <c r="F216" s="265" t="s">
        <v>133</v>
      </c>
      <c r="G216" s="263"/>
      <c r="H216" s="266">
        <v>368.036</v>
      </c>
      <c r="I216" s="267"/>
      <c r="J216" s="263"/>
      <c r="K216" s="263"/>
      <c r="L216" s="268"/>
      <c r="M216" s="269"/>
      <c r="N216" s="270"/>
      <c r="O216" s="270"/>
      <c r="P216" s="270"/>
      <c r="Q216" s="270"/>
      <c r="R216" s="270"/>
      <c r="S216" s="270"/>
      <c r="T216" s="27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2" t="s">
        <v>132</v>
      </c>
      <c r="AU216" s="272" t="s">
        <v>85</v>
      </c>
      <c r="AV216" s="14" t="s">
        <v>134</v>
      </c>
      <c r="AW216" s="14" t="s">
        <v>32</v>
      </c>
      <c r="AX216" s="14" t="s">
        <v>33</v>
      </c>
      <c r="AY216" s="272" t="s">
        <v>122</v>
      </c>
    </row>
    <row r="217" s="2" customFormat="1" ht="16.5" customHeight="1">
      <c r="A217" s="38"/>
      <c r="B217" s="39"/>
      <c r="C217" s="236" t="s">
        <v>303</v>
      </c>
      <c r="D217" s="236" t="s">
        <v>126</v>
      </c>
      <c r="E217" s="237" t="s">
        <v>304</v>
      </c>
      <c r="F217" s="238" t="s">
        <v>305</v>
      </c>
      <c r="G217" s="239" t="s">
        <v>203</v>
      </c>
      <c r="H217" s="240">
        <v>368.036</v>
      </c>
      <c r="I217" s="241"/>
      <c r="J217" s="242">
        <f>ROUND(I217*H217,2)</f>
        <v>0</v>
      </c>
      <c r="K217" s="243"/>
      <c r="L217" s="44"/>
      <c r="M217" s="244" t="s">
        <v>1</v>
      </c>
      <c r="N217" s="245" t="s">
        <v>41</v>
      </c>
      <c r="O217" s="91"/>
      <c r="P217" s="246">
        <f>O217*H217</f>
        <v>0</v>
      </c>
      <c r="Q217" s="246">
        <v>0</v>
      </c>
      <c r="R217" s="246">
        <f>Q217*H217</f>
        <v>0</v>
      </c>
      <c r="S217" s="246">
        <v>0</v>
      </c>
      <c r="T217" s="24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8" t="s">
        <v>134</v>
      </c>
      <c r="AT217" s="248" t="s">
        <v>126</v>
      </c>
      <c r="AU217" s="248" t="s">
        <v>85</v>
      </c>
      <c r="AY217" s="17" t="s">
        <v>122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33</v>
      </c>
      <c r="BK217" s="249">
        <f>ROUND(I217*H217,2)</f>
        <v>0</v>
      </c>
      <c r="BL217" s="17" t="s">
        <v>134</v>
      </c>
      <c r="BM217" s="248" t="s">
        <v>306</v>
      </c>
    </row>
    <row r="218" s="13" customFormat="1">
      <c r="A218" s="13"/>
      <c r="B218" s="250"/>
      <c r="C218" s="251"/>
      <c r="D218" s="252" t="s">
        <v>132</v>
      </c>
      <c r="E218" s="253" t="s">
        <v>1</v>
      </c>
      <c r="F218" s="254" t="s">
        <v>307</v>
      </c>
      <c r="G218" s="251"/>
      <c r="H218" s="255">
        <v>368.036</v>
      </c>
      <c r="I218" s="256"/>
      <c r="J218" s="251"/>
      <c r="K218" s="251"/>
      <c r="L218" s="257"/>
      <c r="M218" s="258"/>
      <c r="N218" s="259"/>
      <c r="O218" s="259"/>
      <c r="P218" s="259"/>
      <c r="Q218" s="259"/>
      <c r="R218" s="259"/>
      <c r="S218" s="259"/>
      <c r="T218" s="26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1" t="s">
        <v>132</v>
      </c>
      <c r="AU218" s="261" t="s">
        <v>85</v>
      </c>
      <c r="AV218" s="13" t="s">
        <v>85</v>
      </c>
      <c r="AW218" s="13" t="s">
        <v>32</v>
      </c>
      <c r="AX218" s="13" t="s">
        <v>33</v>
      </c>
      <c r="AY218" s="261" t="s">
        <v>122</v>
      </c>
    </row>
    <row r="219" s="2" customFormat="1" ht="24" customHeight="1">
      <c r="A219" s="38"/>
      <c r="B219" s="39"/>
      <c r="C219" s="236" t="s">
        <v>141</v>
      </c>
      <c r="D219" s="236" t="s">
        <v>126</v>
      </c>
      <c r="E219" s="237" t="s">
        <v>308</v>
      </c>
      <c r="F219" s="238" t="s">
        <v>309</v>
      </c>
      <c r="G219" s="239" t="s">
        <v>230</v>
      </c>
      <c r="H219" s="240">
        <v>981.88999999999999</v>
      </c>
      <c r="I219" s="241"/>
      <c r="J219" s="242">
        <f>ROUND(I219*H219,2)</f>
        <v>0</v>
      </c>
      <c r="K219" s="243"/>
      <c r="L219" s="44"/>
      <c r="M219" s="244" t="s">
        <v>1</v>
      </c>
      <c r="N219" s="245" t="s">
        <v>41</v>
      </c>
      <c r="O219" s="91"/>
      <c r="P219" s="246">
        <f>O219*H219</f>
        <v>0</v>
      </c>
      <c r="Q219" s="246">
        <v>0</v>
      </c>
      <c r="R219" s="246">
        <f>Q219*H219</f>
        <v>0</v>
      </c>
      <c r="S219" s="246">
        <v>0</v>
      </c>
      <c r="T219" s="24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134</v>
      </c>
      <c r="AT219" s="248" t="s">
        <v>126</v>
      </c>
      <c r="AU219" s="248" t="s">
        <v>85</v>
      </c>
      <c r="AY219" s="17" t="s">
        <v>122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33</v>
      </c>
      <c r="BK219" s="249">
        <f>ROUND(I219*H219,2)</f>
        <v>0</v>
      </c>
      <c r="BL219" s="17" t="s">
        <v>134</v>
      </c>
      <c r="BM219" s="248" t="s">
        <v>310</v>
      </c>
    </row>
    <row r="220" s="13" customFormat="1">
      <c r="A220" s="13"/>
      <c r="B220" s="250"/>
      <c r="C220" s="251"/>
      <c r="D220" s="252" t="s">
        <v>132</v>
      </c>
      <c r="E220" s="253" t="s">
        <v>1</v>
      </c>
      <c r="F220" s="254" t="s">
        <v>311</v>
      </c>
      <c r="G220" s="251"/>
      <c r="H220" s="255">
        <v>981.88999999999999</v>
      </c>
      <c r="I220" s="256"/>
      <c r="J220" s="251"/>
      <c r="K220" s="251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132</v>
      </c>
      <c r="AU220" s="261" t="s">
        <v>85</v>
      </c>
      <c r="AV220" s="13" t="s">
        <v>85</v>
      </c>
      <c r="AW220" s="13" t="s">
        <v>32</v>
      </c>
      <c r="AX220" s="13" t="s">
        <v>76</v>
      </c>
      <c r="AY220" s="261" t="s">
        <v>122</v>
      </c>
    </row>
    <row r="221" s="14" customFormat="1">
      <c r="A221" s="14"/>
      <c r="B221" s="262"/>
      <c r="C221" s="263"/>
      <c r="D221" s="252" t="s">
        <v>132</v>
      </c>
      <c r="E221" s="264" t="s">
        <v>1</v>
      </c>
      <c r="F221" s="265" t="s">
        <v>133</v>
      </c>
      <c r="G221" s="263"/>
      <c r="H221" s="266">
        <v>981.88999999999999</v>
      </c>
      <c r="I221" s="267"/>
      <c r="J221" s="263"/>
      <c r="K221" s="263"/>
      <c r="L221" s="268"/>
      <c r="M221" s="269"/>
      <c r="N221" s="270"/>
      <c r="O221" s="270"/>
      <c r="P221" s="270"/>
      <c r="Q221" s="270"/>
      <c r="R221" s="270"/>
      <c r="S221" s="270"/>
      <c r="T221" s="27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2" t="s">
        <v>132</v>
      </c>
      <c r="AU221" s="272" t="s">
        <v>85</v>
      </c>
      <c r="AV221" s="14" t="s">
        <v>134</v>
      </c>
      <c r="AW221" s="14" t="s">
        <v>32</v>
      </c>
      <c r="AX221" s="14" t="s">
        <v>33</v>
      </c>
      <c r="AY221" s="272" t="s">
        <v>122</v>
      </c>
    </row>
    <row r="222" s="2" customFormat="1" ht="24" customHeight="1">
      <c r="A222" s="38"/>
      <c r="B222" s="39"/>
      <c r="C222" s="236" t="s">
        <v>312</v>
      </c>
      <c r="D222" s="236" t="s">
        <v>126</v>
      </c>
      <c r="E222" s="237" t="s">
        <v>313</v>
      </c>
      <c r="F222" s="238" t="s">
        <v>314</v>
      </c>
      <c r="G222" s="239" t="s">
        <v>230</v>
      </c>
      <c r="H222" s="240">
        <v>1017.97</v>
      </c>
      <c r="I222" s="241"/>
      <c r="J222" s="242">
        <f>ROUND(I222*H222,2)</f>
        <v>0</v>
      </c>
      <c r="K222" s="243"/>
      <c r="L222" s="44"/>
      <c r="M222" s="244" t="s">
        <v>1</v>
      </c>
      <c r="N222" s="245" t="s">
        <v>41</v>
      </c>
      <c r="O222" s="91"/>
      <c r="P222" s="246">
        <f>O222*H222</f>
        <v>0</v>
      </c>
      <c r="Q222" s="246">
        <v>0</v>
      </c>
      <c r="R222" s="246">
        <f>Q222*H222</f>
        <v>0</v>
      </c>
      <c r="S222" s="246">
        <v>0</v>
      </c>
      <c r="T222" s="24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134</v>
      </c>
      <c r="AT222" s="248" t="s">
        <v>126</v>
      </c>
      <c r="AU222" s="248" t="s">
        <v>85</v>
      </c>
      <c r="AY222" s="17" t="s">
        <v>122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33</v>
      </c>
      <c r="BK222" s="249">
        <f>ROUND(I222*H222,2)</f>
        <v>0</v>
      </c>
      <c r="BL222" s="17" t="s">
        <v>134</v>
      </c>
      <c r="BM222" s="248" t="s">
        <v>315</v>
      </c>
    </row>
    <row r="223" s="13" customFormat="1">
      <c r="A223" s="13"/>
      <c r="B223" s="250"/>
      <c r="C223" s="251"/>
      <c r="D223" s="252" t="s">
        <v>132</v>
      </c>
      <c r="E223" s="253" t="s">
        <v>1</v>
      </c>
      <c r="F223" s="254" t="s">
        <v>316</v>
      </c>
      <c r="G223" s="251"/>
      <c r="H223" s="255">
        <v>1017.97</v>
      </c>
      <c r="I223" s="256"/>
      <c r="J223" s="251"/>
      <c r="K223" s="251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132</v>
      </c>
      <c r="AU223" s="261" t="s">
        <v>85</v>
      </c>
      <c r="AV223" s="13" t="s">
        <v>85</v>
      </c>
      <c r="AW223" s="13" t="s">
        <v>32</v>
      </c>
      <c r="AX223" s="13" t="s">
        <v>76</v>
      </c>
      <c r="AY223" s="261" t="s">
        <v>122</v>
      </c>
    </row>
    <row r="224" s="14" customFormat="1">
      <c r="A224" s="14"/>
      <c r="B224" s="262"/>
      <c r="C224" s="263"/>
      <c r="D224" s="252" t="s">
        <v>132</v>
      </c>
      <c r="E224" s="264" t="s">
        <v>1</v>
      </c>
      <c r="F224" s="265" t="s">
        <v>133</v>
      </c>
      <c r="G224" s="263"/>
      <c r="H224" s="266">
        <v>1017.97</v>
      </c>
      <c r="I224" s="267"/>
      <c r="J224" s="263"/>
      <c r="K224" s="263"/>
      <c r="L224" s="268"/>
      <c r="M224" s="269"/>
      <c r="N224" s="270"/>
      <c r="O224" s="270"/>
      <c r="P224" s="270"/>
      <c r="Q224" s="270"/>
      <c r="R224" s="270"/>
      <c r="S224" s="270"/>
      <c r="T224" s="27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2" t="s">
        <v>132</v>
      </c>
      <c r="AU224" s="272" t="s">
        <v>85</v>
      </c>
      <c r="AV224" s="14" t="s">
        <v>134</v>
      </c>
      <c r="AW224" s="14" t="s">
        <v>32</v>
      </c>
      <c r="AX224" s="14" t="s">
        <v>33</v>
      </c>
      <c r="AY224" s="272" t="s">
        <v>122</v>
      </c>
    </row>
    <row r="225" s="2" customFormat="1" ht="24" customHeight="1">
      <c r="A225" s="38"/>
      <c r="B225" s="39"/>
      <c r="C225" s="236" t="s">
        <v>145</v>
      </c>
      <c r="D225" s="236" t="s">
        <v>126</v>
      </c>
      <c r="E225" s="237" t="s">
        <v>317</v>
      </c>
      <c r="F225" s="238" t="s">
        <v>318</v>
      </c>
      <c r="G225" s="239" t="s">
        <v>230</v>
      </c>
      <c r="H225" s="240">
        <v>753.12400000000002</v>
      </c>
      <c r="I225" s="241"/>
      <c r="J225" s="242">
        <f>ROUND(I225*H225,2)</f>
        <v>0</v>
      </c>
      <c r="K225" s="243"/>
      <c r="L225" s="44"/>
      <c r="M225" s="244" t="s">
        <v>1</v>
      </c>
      <c r="N225" s="245" t="s">
        <v>41</v>
      </c>
      <c r="O225" s="91"/>
      <c r="P225" s="246">
        <f>O225*H225</f>
        <v>0</v>
      </c>
      <c r="Q225" s="246">
        <v>0</v>
      </c>
      <c r="R225" s="246">
        <f>Q225*H225</f>
        <v>0</v>
      </c>
      <c r="S225" s="246">
        <v>0</v>
      </c>
      <c r="T225" s="24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8" t="s">
        <v>134</v>
      </c>
      <c r="AT225" s="248" t="s">
        <v>126</v>
      </c>
      <c r="AU225" s="248" t="s">
        <v>85</v>
      </c>
      <c r="AY225" s="17" t="s">
        <v>122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7" t="s">
        <v>33</v>
      </c>
      <c r="BK225" s="249">
        <f>ROUND(I225*H225,2)</f>
        <v>0</v>
      </c>
      <c r="BL225" s="17" t="s">
        <v>134</v>
      </c>
      <c r="BM225" s="248" t="s">
        <v>319</v>
      </c>
    </row>
    <row r="226" s="13" customFormat="1">
      <c r="A226" s="13"/>
      <c r="B226" s="250"/>
      <c r="C226" s="251"/>
      <c r="D226" s="252" t="s">
        <v>132</v>
      </c>
      <c r="E226" s="253" t="s">
        <v>1</v>
      </c>
      <c r="F226" s="254" t="s">
        <v>320</v>
      </c>
      <c r="G226" s="251"/>
      <c r="H226" s="255">
        <v>579.32600000000002</v>
      </c>
      <c r="I226" s="256"/>
      <c r="J226" s="251"/>
      <c r="K226" s="251"/>
      <c r="L226" s="257"/>
      <c r="M226" s="258"/>
      <c r="N226" s="259"/>
      <c r="O226" s="259"/>
      <c r="P226" s="259"/>
      <c r="Q226" s="259"/>
      <c r="R226" s="259"/>
      <c r="S226" s="259"/>
      <c r="T226" s="26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1" t="s">
        <v>132</v>
      </c>
      <c r="AU226" s="261" t="s">
        <v>85</v>
      </c>
      <c r="AV226" s="13" t="s">
        <v>85</v>
      </c>
      <c r="AW226" s="13" t="s">
        <v>32</v>
      </c>
      <c r="AX226" s="13" t="s">
        <v>76</v>
      </c>
      <c r="AY226" s="261" t="s">
        <v>122</v>
      </c>
    </row>
    <row r="227" s="13" customFormat="1">
      <c r="A227" s="13"/>
      <c r="B227" s="250"/>
      <c r="C227" s="251"/>
      <c r="D227" s="252" t="s">
        <v>132</v>
      </c>
      <c r="E227" s="253" t="s">
        <v>1</v>
      </c>
      <c r="F227" s="254" t="s">
        <v>321</v>
      </c>
      <c r="G227" s="251"/>
      <c r="H227" s="255">
        <v>173.798</v>
      </c>
      <c r="I227" s="256"/>
      <c r="J227" s="251"/>
      <c r="K227" s="251"/>
      <c r="L227" s="257"/>
      <c r="M227" s="258"/>
      <c r="N227" s="259"/>
      <c r="O227" s="259"/>
      <c r="P227" s="259"/>
      <c r="Q227" s="259"/>
      <c r="R227" s="259"/>
      <c r="S227" s="259"/>
      <c r="T227" s="26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1" t="s">
        <v>132</v>
      </c>
      <c r="AU227" s="261" t="s">
        <v>85</v>
      </c>
      <c r="AV227" s="13" t="s">
        <v>85</v>
      </c>
      <c r="AW227" s="13" t="s">
        <v>32</v>
      </c>
      <c r="AX227" s="13" t="s">
        <v>76</v>
      </c>
      <c r="AY227" s="261" t="s">
        <v>122</v>
      </c>
    </row>
    <row r="228" s="14" customFormat="1">
      <c r="A228" s="14"/>
      <c r="B228" s="262"/>
      <c r="C228" s="263"/>
      <c r="D228" s="252" t="s">
        <v>132</v>
      </c>
      <c r="E228" s="264" t="s">
        <v>1</v>
      </c>
      <c r="F228" s="265" t="s">
        <v>133</v>
      </c>
      <c r="G228" s="263"/>
      <c r="H228" s="266">
        <v>753.12400000000002</v>
      </c>
      <c r="I228" s="267"/>
      <c r="J228" s="263"/>
      <c r="K228" s="263"/>
      <c r="L228" s="268"/>
      <c r="M228" s="269"/>
      <c r="N228" s="270"/>
      <c r="O228" s="270"/>
      <c r="P228" s="270"/>
      <c r="Q228" s="270"/>
      <c r="R228" s="270"/>
      <c r="S228" s="270"/>
      <c r="T228" s="27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2" t="s">
        <v>132</v>
      </c>
      <c r="AU228" s="272" t="s">
        <v>85</v>
      </c>
      <c r="AV228" s="14" t="s">
        <v>134</v>
      </c>
      <c r="AW228" s="14" t="s">
        <v>32</v>
      </c>
      <c r="AX228" s="14" t="s">
        <v>33</v>
      </c>
      <c r="AY228" s="272" t="s">
        <v>122</v>
      </c>
    </row>
    <row r="229" s="2" customFormat="1" ht="24" customHeight="1">
      <c r="A229" s="38"/>
      <c r="B229" s="39"/>
      <c r="C229" s="236" t="s">
        <v>322</v>
      </c>
      <c r="D229" s="236" t="s">
        <v>126</v>
      </c>
      <c r="E229" s="237" t="s">
        <v>323</v>
      </c>
      <c r="F229" s="238" t="s">
        <v>324</v>
      </c>
      <c r="G229" s="239" t="s">
        <v>230</v>
      </c>
      <c r="H229" s="240">
        <v>7531.2399999999998</v>
      </c>
      <c r="I229" s="241"/>
      <c r="J229" s="242">
        <f>ROUND(I229*H229,2)</f>
        <v>0</v>
      </c>
      <c r="K229" s="243"/>
      <c r="L229" s="44"/>
      <c r="M229" s="244" t="s">
        <v>1</v>
      </c>
      <c r="N229" s="245" t="s">
        <v>41</v>
      </c>
      <c r="O229" s="91"/>
      <c r="P229" s="246">
        <f>O229*H229</f>
        <v>0</v>
      </c>
      <c r="Q229" s="246">
        <v>0</v>
      </c>
      <c r="R229" s="246">
        <f>Q229*H229</f>
        <v>0</v>
      </c>
      <c r="S229" s="246">
        <v>0</v>
      </c>
      <c r="T229" s="24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8" t="s">
        <v>134</v>
      </c>
      <c r="AT229" s="248" t="s">
        <v>126</v>
      </c>
      <c r="AU229" s="248" t="s">
        <v>85</v>
      </c>
      <c r="AY229" s="17" t="s">
        <v>122</v>
      </c>
      <c r="BE229" s="249">
        <f>IF(N229="základní",J229,0)</f>
        <v>0</v>
      </c>
      <c r="BF229" s="249">
        <f>IF(N229="snížená",J229,0)</f>
        <v>0</v>
      </c>
      <c r="BG229" s="249">
        <f>IF(N229="zákl. přenesená",J229,0)</f>
        <v>0</v>
      </c>
      <c r="BH229" s="249">
        <f>IF(N229="sníž. přenesená",J229,0)</f>
        <v>0</v>
      </c>
      <c r="BI229" s="249">
        <f>IF(N229="nulová",J229,0)</f>
        <v>0</v>
      </c>
      <c r="BJ229" s="17" t="s">
        <v>33</v>
      </c>
      <c r="BK229" s="249">
        <f>ROUND(I229*H229,2)</f>
        <v>0</v>
      </c>
      <c r="BL229" s="17" t="s">
        <v>134</v>
      </c>
      <c r="BM229" s="248" t="s">
        <v>325</v>
      </c>
    </row>
    <row r="230" s="13" customFormat="1">
      <c r="A230" s="13"/>
      <c r="B230" s="250"/>
      <c r="C230" s="251"/>
      <c r="D230" s="252" t="s">
        <v>132</v>
      </c>
      <c r="E230" s="253" t="s">
        <v>1</v>
      </c>
      <c r="F230" s="254" t="s">
        <v>326</v>
      </c>
      <c r="G230" s="251"/>
      <c r="H230" s="255">
        <v>7531.2399999999998</v>
      </c>
      <c r="I230" s="256"/>
      <c r="J230" s="251"/>
      <c r="K230" s="251"/>
      <c r="L230" s="257"/>
      <c r="M230" s="258"/>
      <c r="N230" s="259"/>
      <c r="O230" s="259"/>
      <c r="P230" s="259"/>
      <c r="Q230" s="259"/>
      <c r="R230" s="259"/>
      <c r="S230" s="259"/>
      <c r="T230" s="26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1" t="s">
        <v>132</v>
      </c>
      <c r="AU230" s="261" t="s">
        <v>85</v>
      </c>
      <c r="AV230" s="13" t="s">
        <v>85</v>
      </c>
      <c r="AW230" s="13" t="s">
        <v>32</v>
      </c>
      <c r="AX230" s="13" t="s">
        <v>33</v>
      </c>
      <c r="AY230" s="261" t="s">
        <v>122</v>
      </c>
    </row>
    <row r="231" s="2" customFormat="1" ht="16.5" customHeight="1">
      <c r="A231" s="38"/>
      <c r="B231" s="39"/>
      <c r="C231" s="236" t="s">
        <v>151</v>
      </c>
      <c r="D231" s="236" t="s">
        <v>126</v>
      </c>
      <c r="E231" s="237" t="s">
        <v>327</v>
      </c>
      <c r="F231" s="238" t="s">
        <v>328</v>
      </c>
      <c r="G231" s="239" t="s">
        <v>230</v>
      </c>
      <c r="H231" s="240">
        <v>753.12400000000002</v>
      </c>
      <c r="I231" s="241"/>
      <c r="J231" s="242">
        <f>ROUND(I231*H231,2)</f>
        <v>0</v>
      </c>
      <c r="K231" s="243"/>
      <c r="L231" s="44"/>
      <c r="M231" s="244" t="s">
        <v>1</v>
      </c>
      <c r="N231" s="245" t="s">
        <v>41</v>
      </c>
      <c r="O231" s="91"/>
      <c r="P231" s="246">
        <f>O231*H231</f>
        <v>0</v>
      </c>
      <c r="Q231" s="246">
        <v>0</v>
      </c>
      <c r="R231" s="246">
        <f>Q231*H231</f>
        <v>0</v>
      </c>
      <c r="S231" s="246">
        <v>0</v>
      </c>
      <c r="T231" s="24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8" t="s">
        <v>134</v>
      </c>
      <c r="AT231" s="248" t="s">
        <v>126</v>
      </c>
      <c r="AU231" s="248" t="s">
        <v>85</v>
      </c>
      <c r="AY231" s="17" t="s">
        <v>122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7" t="s">
        <v>33</v>
      </c>
      <c r="BK231" s="249">
        <f>ROUND(I231*H231,2)</f>
        <v>0</v>
      </c>
      <c r="BL231" s="17" t="s">
        <v>134</v>
      </c>
      <c r="BM231" s="248" t="s">
        <v>329</v>
      </c>
    </row>
    <row r="232" s="13" customFormat="1">
      <c r="A232" s="13"/>
      <c r="B232" s="250"/>
      <c r="C232" s="251"/>
      <c r="D232" s="252" t="s">
        <v>132</v>
      </c>
      <c r="E232" s="253" t="s">
        <v>1</v>
      </c>
      <c r="F232" s="254" t="s">
        <v>330</v>
      </c>
      <c r="G232" s="251"/>
      <c r="H232" s="255">
        <v>753.12400000000002</v>
      </c>
      <c r="I232" s="256"/>
      <c r="J232" s="251"/>
      <c r="K232" s="251"/>
      <c r="L232" s="257"/>
      <c r="M232" s="258"/>
      <c r="N232" s="259"/>
      <c r="O232" s="259"/>
      <c r="P232" s="259"/>
      <c r="Q232" s="259"/>
      <c r="R232" s="259"/>
      <c r="S232" s="259"/>
      <c r="T232" s="26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1" t="s">
        <v>132</v>
      </c>
      <c r="AU232" s="261" t="s">
        <v>85</v>
      </c>
      <c r="AV232" s="13" t="s">
        <v>85</v>
      </c>
      <c r="AW232" s="13" t="s">
        <v>32</v>
      </c>
      <c r="AX232" s="13" t="s">
        <v>76</v>
      </c>
      <c r="AY232" s="261" t="s">
        <v>122</v>
      </c>
    </row>
    <row r="233" s="14" customFormat="1">
      <c r="A233" s="14"/>
      <c r="B233" s="262"/>
      <c r="C233" s="263"/>
      <c r="D233" s="252" t="s">
        <v>132</v>
      </c>
      <c r="E233" s="264" t="s">
        <v>1</v>
      </c>
      <c r="F233" s="265" t="s">
        <v>133</v>
      </c>
      <c r="G233" s="263"/>
      <c r="H233" s="266">
        <v>753.12400000000002</v>
      </c>
      <c r="I233" s="267"/>
      <c r="J233" s="263"/>
      <c r="K233" s="263"/>
      <c r="L233" s="268"/>
      <c r="M233" s="269"/>
      <c r="N233" s="270"/>
      <c r="O233" s="270"/>
      <c r="P233" s="270"/>
      <c r="Q233" s="270"/>
      <c r="R233" s="270"/>
      <c r="S233" s="270"/>
      <c r="T233" s="27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2" t="s">
        <v>132</v>
      </c>
      <c r="AU233" s="272" t="s">
        <v>85</v>
      </c>
      <c r="AV233" s="14" t="s">
        <v>134</v>
      </c>
      <c r="AW233" s="14" t="s">
        <v>32</v>
      </c>
      <c r="AX233" s="14" t="s">
        <v>33</v>
      </c>
      <c r="AY233" s="272" t="s">
        <v>122</v>
      </c>
    </row>
    <row r="234" s="2" customFormat="1" ht="16.5" customHeight="1">
      <c r="A234" s="38"/>
      <c r="B234" s="39"/>
      <c r="C234" s="236" t="s">
        <v>154</v>
      </c>
      <c r="D234" s="236" t="s">
        <v>126</v>
      </c>
      <c r="E234" s="237" t="s">
        <v>331</v>
      </c>
      <c r="F234" s="238" t="s">
        <v>332</v>
      </c>
      <c r="G234" s="239" t="s">
        <v>230</v>
      </c>
      <c r="H234" s="240">
        <v>753.12400000000002</v>
      </c>
      <c r="I234" s="241"/>
      <c r="J234" s="242">
        <f>ROUND(I234*H234,2)</f>
        <v>0</v>
      </c>
      <c r="K234" s="243"/>
      <c r="L234" s="44"/>
      <c r="M234" s="244" t="s">
        <v>1</v>
      </c>
      <c r="N234" s="245" t="s">
        <v>41</v>
      </c>
      <c r="O234" s="91"/>
      <c r="P234" s="246">
        <f>O234*H234</f>
        <v>0</v>
      </c>
      <c r="Q234" s="246">
        <v>0</v>
      </c>
      <c r="R234" s="246">
        <f>Q234*H234</f>
        <v>0</v>
      </c>
      <c r="S234" s="246">
        <v>0</v>
      </c>
      <c r="T234" s="24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8" t="s">
        <v>134</v>
      </c>
      <c r="AT234" s="248" t="s">
        <v>126</v>
      </c>
      <c r="AU234" s="248" t="s">
        <v>85</v>
      </c>
      <c r="AY234" s="17" t="s">
        <v>122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7" t="s">
        <v>33</v>
      </c>
      <c r="BK234" s="249">
        <f>ROUND(I234*H234,2)</f>
        <v>0</v>
      </c>
      <c r="BL234" s="17" t="s">
        <v>134</v>
      </c>
      <c r="BM234" s="248" t="s">
        <v>333</v>
      </c>
    </row>
    <row r="235" s="13" customFormat="1">
      <c r="A235" s="13"/>
      <c r="B235" s="250"/>
      <c r="C235" s="251"/>
      <c r="D235" s="252" t="s">
        <v>132</v>
      </c>
      <c r="E235" s="253" t="s">
        <v>1</v>
      </c>
      <c r="F235" s="254" t="s">
        <v>330</v>
      </c>
      <c r="G235" s="251"/>
      <c r="H235" s="255">
        <v>753.12400000000002</v>
      </c>
      <c r="I235" s="256"/>
      <c r="J235" s="251"/>
      <c r="K235" s="251"/>
      <c r="L235" s="257"/>
      <c r="M235" s="258"/>
      <c r="N235" s="259"/>
      <c r="O235" s="259"/>
      <c r="P235" s="259"/>
      <c r="Q235" s="259"/>
      <c r="R235" s="259"/>
      <c r="S235" s="259"/>
      <c r="T235" s="26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1" t="s">
        <v>132</v>
      </c>
      <c r="AU235" s="261" t="s">
        <v>85</v>
      </c>
      <c r="AV235" s="13" t="s">
        <v>85</v>
      </c>
      <c r="AW235" s="13" t="s">
        <v>32</v>
      </c>
      <c r="AX235" s="13" t="s">
        <v>76</v>
      </c>
      <c r="AY235" s="261" t="s">
        <v>122</v>
      </c>
    </row>
    <row r="236" s="14" customFormat="1">
      <c r="A236" s="14"/>
      <c r="B236" s="262"/>
      <c r="C236" s="263"/>
      <c r="D236" s="252" t="s">
        <v>132</v>
      </c>
      <c r="E236" s="264" t="s">
        <v>1</v>
      </c>
      <c r="F236" s="265" t="s">
        <v>133</v>
      </c>
      <c r="G236" s="263"/>
      <c r="H236" s="266">
        <v>753.12400000000002</v>
      </c>
      <c r="I236" s="267"/>
      <c r="J236" s="263"/>
      <c r="K236" s="263"/>
      <c r="L236" s="268"/>
      <c r="M236" s="269"/>
      <c r="N236" s="270"/>
      <c r="O236" s="270"/>
      <c r="P236" s="270"/>
      <c r="Q236" s="270"/>
      <c r="R236" s="270"/>
      <c r="S236" s="270"/>
      <c r="T236" s="27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2" t="s">
        <v>132</v>
      </c>
      <c r="AU236" s="272" t="s">
        <v>85</v>
      </c>
      <c r="AV236" s="14" t="s">
        <v>134</v>
      </c>
      <c r="AW236" s="14" t="s">
        <v>32</v>
      </c>
      <c r="AX236" s="14" t="s">
        <v>33</v>
      </c>
      <c r="AY236" s="272" t="s">
        <v>122</v>
      </c>
    </row>
    <row r="237" s="2" customFormat="1" ht="24" customHeight="1">
      <c r="A237" s="38"/>
      <c r="B237" s="39"/>
      <c r="C237" s="236" t="s">
        <v>158</v>
      </c>
      <c r="D237" s="236" t="s">
        <v>126</v>
      </c>
      <c r="E237" s="237" t="s">
        <v>334</v>
      </c>
      <c r="F237" s="238" t="s">
        <v>335</v>
      </c>
      <c r="G237" s="239" t="s">
        <v>336</v>
      </c>
      <c r="H237" s="240">
        <v>1042.787</v>
      </c>
      <c r="I237" s="241"/>
      <c r="J237" s="242">
        <f>ROUND(I237*H237,2)</f>
        <v>0</v>
      </c>
      <c r="K237" s="243"/>
      <c r="L237" s="44"/>
      <c r="M237" s="244" t="s">
        <v>1</v>
      </c>
      <c r="N237" s="245" t="s">
        <v>41</v>
      </c>
      <c r="O237" s="91"/>
      <c r="P237" s="246">
        <f>O237*H237</f>
        <v>0</v>
      </c>
      <c r="Q237" s="246">
        <v>0</v>
      </c>
      <c r="R237" s="246">
        <f>Q237*H237</f>
        <v>0</v>
      </c>
      <c r="S237" s="246">
        <v>0</v>
      </c>
      <c r="T237" s="24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8" t="s">
        <v>134</v>
      </c>
      <c r="AT237" s="248" t="s">
        <v>126</v>
      </c>
      <c r="AU237" s="248" t="s">
        <v>85</v>
      </c>
      <c r="AY237" s="17" t="s">
        <v>122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17" t="s">
        <v>33</v>
      </c>
      <c r="BK237" s="249">
        <f>ROUND(I237*H237,2)</f>
        <v>0</v>
      </c>
      <c r="BL237" s="17" t="s">
        <v>134</v>
      </c>
      <c r="BM237" s="248" t="s">
        <v>337</v>
      </c>
    </row>
    <row r="238" s="13" customFormat="1">
      <c r="A238" s="13"/>
      <c r="B238" s="250"/>
      <c r="C238" s="251"/>
      <c r="D238" s="252" t="s">
        <v>132</v>
      </c>
      <c r="E238" s="253" t="s">
        <v>1</v>
      </c>
      <c r="F238" s="254" t="s">
        <v>338</v>
      </c>
      <c r="G238" s="251"/>
      <c r="H238" s="255">
        <v>1042.787</v>
      </c>
      <c r="I238" s="256"/>
      <c r="J238" s="251"/>
      <c r="K238" s="251"/>
      <c r="L238" s="257"/>
      <c r="M238" s="258"/>
      <c r="N238" s="259"/>
      <c r="O238" s="259"/>
      <c r="P238" s="259"/>
      <c r="Q238" s="259"/>
      <c r="R238" s="259"/>
      <c r="S238" s="259"/>
      <c r="T238" s="26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1" t="s">
        <v>132</v>
      </c>
      <c r="AU238" s="261" t="s">
        <v>85</v>
      </c>
      <c r="AV238" s="13" t="s">
        <v>85</v>
      </c>
      <c r="AW238" s="13" t="s">
        <v>32</v>
      </c>
      <c r="AX238" s="13" t="s">
        <v>76</v>
      </c>
      <c r="AY238" s="261" t="s">
        <v>122</v>
      </c>
    </row>
    <row r="239" s="14" customFormat="1">
      <c r="A239" s="14"/>
      <c r="B239" s="262"/>
      <c r="C239" s="263"/>
      <c r="D239" s="252" t="s">
        <v>132</v>
      </c>
      <c r="E239" s="264" t="s">
        <v>1</v>
      </c>
      <c r="F239" s="265" t="s">
        <v>133</v>
      </c>
      <c r="G239" s="263"/>
      <c r="H239" s="266">
        <v>1042.787</v>
      </c>
      <c r="I239" s="267"/>
      <c r="J239" s="263"/>
      <c r="K239" s="263"/>
      <c r="L239" s="268"/>
      <c r="M239" s="269"/>
      <c r="N239" s="270"/>
      <c r="O239" s="270"/>
      <c r="P239" s="270"/>
      <c r="Q239" s="270"/>
      <c r="R239" s="270"/>
      <c r="S239" s="270"/>
      <c r="T239" s="27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2" t="s">
        <v>132</v>
      </c>
      <c r="AU239" s="272" t="s">
        <v>85</v>
      </c>
      <c r="AV239" s="14" t="s">
        <v>134</v>
      </c>
      <c r="AW239" s="14" t="s">
        <v>32</v>
      </c>
      <c r="AX239" s="14" t="s">
        <v>33</v>
      </c>
      <c r="AY239" s="272" t="s">
        <v>122</v>
      </c>
    </row>
    <row r="240" s="2" customFormat="1" ht="24" customHeight="1">
      <c r="A240" s="38"/>
      <c r="B240" s="39"/>
      <c r="C240" s="236" t="s">
        <v>339</v>
      </c>
      <c r="D240" s="236" t="s">
        <v>126</v>
      </c>
      <c r="E240" s="237" t="s">
        <v>340</v>
      </c>
      <c r="F240" s="238" t="s">
        <v>341</v>
      </c>
      <c r="G240" s="239" t="s">
        <v>230</v>
      </c>
      <c r="H240" s="240">
        <v>1420.5340000000001</v>
      </c>
      <c r="I240" s="241"/>
      <c r="J240" s="242">
        <f>ROUND(I240*H240,2)</f>
        <v>0</v>
      </c>
      <c r="K240" s="243"/>
      <c r="L240" s="44"/>
      <c r="M240" s="244" t="s">
        <v>1</v>
      </c>
      <c r="N240" s="245" t="s">
        <v>41</v>
      </c>
      <c r="O240" s="91"/>
      <c r="P240" s="246">
        <f>O240*H240</f>
        <v>0</v>
      </c>
      <c r="Q240" s="246">
        <v>0</v>
      </c>
      <c r="R240" s="246">
        <f>Q240*H240</f>
        <v>0</v>
      </c>
      <c r="S240" s="246">
        <v>0</v>
      </c>
      <c r="T240" s="24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8" t="s">
        <v>134</v>
      </c>
      <c r="AT240" s="248" t="s">
        <v>126</v>
      </c>
      <c r="AU240" s="248" t="s">
        <v>85</v>
      </c>
      <c r="AY240" s="17" t="s">
        <v>122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7" t="s">
        <v>33</v>
      </c>
      <c r="BK240" s="249">
        <f>ROUND(I240*H240,2)</f>
        <v>0</v>
      </c>
      <c r="BL240" s="17" t="s">
        <v>134</v>
      </c>
      <c r="BM240" s="248" t="s">
        <v>342</v>
      </c>
    </row>
    <row r="241" s="13" customFormat="1">
      <c r="A241" s="13"/>
      <c r="B241" s="250"/>
      <c r="C241" s="251"/>
      <c r="D241" s="252" t="s">
        <v>132</v>
      </c>
      <c r="E241" s="253" t="s">
        <v>1</v>
      </c>
      <c r="F241" s="254" t="s">
        <v>343</v>
      </c>
      <c r="G241" s="251"/>
      <c r="H241" s="255">
        <v>1999.8599999999999</v>
      </c>
      <c r="I241" s="256"/>
      <c r="J241" s="251"/>
      <c r="K241" s="251"/>
      <c r="L241" s="257"/>
      <c r="M241" s="258"/>
      <c r="N241" s="259"/>
      <c r="O241" s="259"/>
      <c r="P241" s="259"/>
      <c r="Q241" s="259"/>
      <c r="R241" s="259"/>
      <c r="S241" s="259"/>
      <c r="T241" s="26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1" t="s">
        <v>132</v>
      </c>
      <c r="AU241" s="261" t="s">
        <v>85</v>
      </c>
      <c r="AV241" s="13" t="s">
        <v>85</v>
      </c>
      <c r="AW241" s="13" t="s">
        <v>32</v>
      </c>
      <c r="AX241" s="13" t="s">
        <v>76</v>
      </c>
      <c r="AY241" s="261" t="s">
        <v>122</v>
      </c>
    </row>
    <row r="242" s="15" customFormat="1">
      <c r="A242" s="15"/>
      <c r="B242" s="279"/>
      <c r="C242" s="280"/>
      <c r="D242" s="252" t="s">
        <v>132</v>
      </c>
      <c r="E242" s="281" t="s">
        <v>1</v>
      </c>
      <c r="F242" s="282" t="s">
        <v>344</v>
      </c>
      <c r="G242" s="280"/>
      <c r="H242" s="283">
        <v>1999.8599999999999</v>
      </c>
      <c r="I242" s="284"/>
      <c r="J242" s="280"/>
      <c r="K242" s="280"/>
      <c r="L242" s="285"/>
      <c r="M242" s="286"/>
      <c r="N242" s="287"/>
      <c r="O242" s="287"/>
      <c r="P242" s="287"/>
      <c r="Q242" s="287"/>
      <c r="R242" s="287"/>
      <c r="S242" s="287"/>
      <c r="T242" s="288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89" t="s">
        <v>132</v>
      </c>
      <c r="AU242" s="289" t="s">
        <v>85</v>
      </c>
      <c r="AV242" s="15" t="s">
        <v>345</v>
      </c>
      <c r="AW242" s="15" t="s">
        <v>32</v>
      </c>
      <c r="AX242" s="15" t="s">
        <v>76</v>
      </c>
      <c r="AY242" s="289" t="s">
        <v>122</v>
      </c>
    </row>
    <row r="243" s="13" customFormat="1">
      <c r="A243" s="13"/>
      <c r="B243" s="250"/>
      <c r="C243" s="251"/>
      <c r="D243" s="252" t="s">
        <v>132</v>
      </c>
      <c r="E243" s="253" t="s">
        <v>1</v>
      </c>
      <c r="F243" s="254" t="s">
        <v>346</v>
      </c>
      <c r="G243" s="251"/>
      <c r="H243" s="255">
        <v>-126.59999999999999</v>
      </c>
      <c r="I243" s="256"/>
      <c r="J243" s="251"/>
      <c r="K243" s="251"/>
      <c r="L243" s="257"/>
      <c r="M243" s="258"/>
      <c r="N243" s="259"/>
      <c r="O243" s="259"/>
      <c r="P243" s="259"/>
      <c r="Q243" s="259"/>
      <c r="R243" s="259"/>
      <c r="S243" s="259"/>
      <c r="T243" s="26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1" t="s">
        <v>132</v>
      </c>
      <c r="AU243" s="261" t="s">
        <v>85</v>
      </c>
      <c r="AV243" s="13" t="s">
        <v>85</v>
      </c>
      <c r="AW243" s="13" t="s">
        <v>32</v>
      </c>
      <c r="AX243" s="13" t="s">
        <v>76</v>
      </c>
      <c r="AY243" s="261" t="s">
        <v>122</v>
      </c>
    </row>
    <row r="244" s="13" customFormat="1">
      <c r="A244" s="13"/>
      <c r="B244" s="250"/>
      <c r="C244" s="251"/>
      <c r="D244" s="252" t="s">
        <v>132</v>
      </c>
      <c r="E244" s="253" t="s">
        <v>1</v>
      </c>
      <c r="F244" s="254" t="s">
        <v>347</v>
      </c>
      <c r="G244" s="251"/>
      <c r="H244" s="255">
        <v>-141.90000000000001</v>
      </c>
      <c r="I244" s="256"/>
      <c r="J244" s="251"/>
      <c r="K244" s="251"/>
      <c r="L244" s="257"/>
      <c r="M244" s="258"/>
      <c r="N244" s="259"/>
      <c r="O244" s="259"/>
      <c r="P244" s="259"/>
      <c r="Q244" s="259"/>
      <c r="R244" s="259"/>
      <c r="S244" s="259"/>
      <c r="T244" s="26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1" t="s">
        <v>132</v>
      </c>
      <c r="AU244" s="261" t="s">
        <v>85</v>
      </c>
      <c r="AV244" s="13" t="s">
        <v>85</v>
      </c>
      <c r="AW244" s="13" t="s">
        <v>32</v>
      </c>
      <c r="AX244" s="13" t="s">
        <v>76</v>
      </c>
      <c r="AY244" s="261" t="s">
        <v>122</v>
      </c>
    </row>
    <row r="245" s="13" customFormat="1">
      <c r="A245" s="13"/>
      <c r="B245" s="250"/>
      <c r="C245" s="251"/>
      <c r="D245" s="252" t="s">
        <v>132</v>
      </c>
      <c r="E245" s="253" t="s">
        <v>1</v>
      </c>
      <c r="F245" s="254" t="s">
        <v>348</v>
      </c>
      <c r="G245" s="251"/>
      <c r="H245" s="255">
        <v>-38.689999999999998</v>
      </c>
      <c r="I245" s="256"/>
      <c r="J245" s="251"/>
      <c r="K245" s="251"/>
      <c r="L245" s="257"/>
      <c r="M245" s="258"/>
      <c r="N245" s="259"/>
      <c r="O245" s="259"/>
      <c r="P245" s="259"/>
      <c r="Q245" s="259"/>
      <c r="R245" s="259"/>
      <c r="S245" s="259"/>
      <c r="T245" s="26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1" t="s">
        <v>132</v>
      </c>
      <c r="AU245" s="261" t="s">
        <v>85</v>
      </c>
      <c r="AV245" s="13" t="s">
        <v>85</v>
      </c>
      <c r="AW245" s="13" t="s">
        <v>32</v>
      </c>
      <c r="AX245" s="13" t="s">
        <v>76</v>
      </c>
      <c r="AY245" s="261" t="s">
        <v>122</v>
      </c>
    </row>
    <row r="246" s="13" customFormat="1">
      <c r="A246" s="13"/>
      <c r="B246" s="250"/>
      <c r="C246" s="251"/>
      <c r="D246" s="252" t="s">
        <v>132</v>
      </c>
      <c r="E246" s="253" t="s">
        <v>1</v>
      </c>
      <c r="F246" s="254" t="s">
        <v>349</v>
      </c>
      <c r="G246" s="251"/>
      <c r="H246" s="255">
        <v>-31.242999999999999</v>
      </c>
      <c r="I246" s="256"/>
      <c r="J246" s="251"/>
      <c r="K246" s="251"/>
      <c r="L246" s="257"/>
      <c r="M246" s="258"/>
      <c r="N246" s="259"/>
      <c r="O246" s="259"/>
      <c r="P246" s="259"/>
      <c r="Q246" s="259"/>
      <c r="R246" s="259"/>
      <c r="S246" s="259"/>
      <c r="T246" s="26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1" t="s">
        <v>132</v>
      </c>
      <c r="AU246" s="261" t="s">
        <v>85</v>
      </c>
      <c r="AV246" s="13" t="s">
        <v>85</v>
      </c>
      <c r="AW246" s="13" t="s">
        <v>32</v>
      </c>
      <c r="AX246" s="13" t="s">
        <v>76</v>
      </c>
      <c r="AY246" s="261" t="s">
        <v>122</v>
      </c>
    </row>
    <row r="247" s="13" customFormat="1">
      <c r="A247" s="13"/>
      <c r="B247" s="250"/>
      <c r="C247" s="251"/>
      <c r="D247" s="252" t="s">
        <v>132</v>
      </c>
      <c r="E247" s="253" t="s">
        <v>1</v>
      </c>
      <c r="F247" s="254" t="s">
        <v>350</v>
      </c>
      <c r="G247" s="251"/>
      <c r="H247" s="255">
        <v>-11.52</v>
      </c>
      <c r="I247" s="256"/>
      <c r="J247" s="251"/>
      <c r="K247" s="251"/>
      <c r="L247" s="257"/>
      <c r="M247" s="258"/>
      <c r="N247" s="259"/>
      <c r="O247" s="259"/>
      <c r="P247" s="259"/>
      <c r="Q247" s="259"/>
      <c r="R247" s="259"/>
      <c r="S247" s="259"/>
      <c r="T247" s="26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1" t="s">
        <v>132</v>
      </c>
      <c r="AU247" s="261" t="s">
        <v>85</v>
      </c>
      <c r="AV247" s="13" t="s">
        <v>85</v>
      </c>
      <c r="AW247" s="13" t="s">
        <v>32</v>
      </c>
      <c r="AX247" s="13" t="s">
        <v>76</v>
      </c>
      <c r="AY247" s="261" t="s">
        <v>122</v>
      </c>
    </row>
    <row r="248" s="13" customFormat="1">
      <c r="A248" s="13"/>
      <c r="B248" s="250"/>
      <c r="C248" s="251"/>
      <c r="D248" s="252" t="s">
        <v>132</v>
      </c>
      <c r="E248" s="253" t="s">
        <v>1</v>
      </c>
      <c r="F248" s="254" t="s">
        <v>351</v>
      </c>
      <c r="G248" s="251"/>
      <c r="H248" s="255">
        <v>-229.37299999999999</v>
      </c>
      <c r="I248" s="256"/>
      <c r="J248" s="251"/>
      <c r="K248" s="251"/>
      <c r="L248" s="257"/>
      <c r="M248" s="258"/>
      <c r="N248" s="259"/>
      <c r="O248" s="259"/>
      <c r="P248" s="259"/>
      <c r="Q248" s="259"/>
      <c r="R248" s="259"/>
      <c r="S248" s="259"/>
      <c r="T248" s="26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1" t="s">
        <v>132</v>
      </c>
      <c r="AU248" s="261" t="s">
        <v>85</v>
      </c>
      <c r="AV248" s="13" t="s">
        <v>85</v>
      </c>
      <c r="AW248" s="13" t="s">
        <v>32</v>
      </c>
      <c r="AX248" s="13" t="s">
        <v>76</v>
      </c>
      <c r="AY248" s="261" t="s">
        <v>122</v>
      </c>
    </row>
    <row r="249" s="15" customFormat="1">
      <c r="A249" s="15"/>
      <c r="B249" s="279"/>
      <c r="C249" s="280"/>
      <c r="D249" s="252" t="s">
        <v>132</v>
      </c>
      <c r="E249" s="281" t="s">
        <v>1</v>
      </c>
      <c r="F249" s="282" t="s">
        <v>344</v>
      </c>
      <c r="G249" s="280"/>
      <c r="H249" s="283">
        <v>-579.32600000000002</v>
      </c>
      <c r="I249" s="284"/>
      <c r="J249" s="280"/>
      <c r="K249" s="280"/>
      <c r="L249" s="285"/>
      <c r="M249" s="286"/>
      <c r="N249" s="287"/>
      <c r="O249" s="287"/>
      <c r="P249" s="287"/>
      <c r="Q249" s="287"/>
      <c r="R249" s="287"/>
      <c r="S249" s="287"/>
      <c r="T249" s="288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9" t="s">
        <v>132</v>
      </c>
      <c r="AU249" s="289" t="s">
        <v>85</v>
      </c>
      <c r="AV249" s="15" t="s">
        <v>345</v>
      </c>
      <c r="AW249" s="15" t="s">
        <v>32</v>
      </c>
      <c r="AX249" s="15" t="s">
        <v>76</v>
      </c>
      <c r="AY249" s="289" t="s">
        <v>122</v>
      </c>
    </row>
    <row r="250" s="14" customFormat="1">
      <c r="A250" s="14"/>
      <c r="B250" s="262"/>
      <c r="C250" s="263"/>
      <c r="D250" s="252" t="s">
        <v>132</v>
      </c>
      <c r="E250" s="264" t="s">
        <v>1</v>
      </c>
      <c r="F250" s="265" t="s">
        <v>133</v>
      </c>
      <c r="G250" s="263"/>
      <c r="H250" s="266">
        <v>1420.5340000000001</v>
      </c>
      <c r="I250" s="267"/>
      <c r="J250" s="263"/>
      <c r="K250" s="263"/>
      <c r="L250" s="268"/>
      <c r="M250" s="269"/>
      <c r="N250" s="270"/>
      <c r="O250" s="270"/>
      <c r="P250" s="270"/>
      <c r="Q250" s="270"/>
      <c r="R250" s="270"/>
      <c r="S250" s="270"/>
      <c r="T250" s="27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2" t="s">
        <v>132</v>
      </c>
      <c r="AU250" s="272" t="s">
        <v>85</v>
      </c>
      <c r="AV250" s="14" t="s">
        <v>134</v>
      </c>
      <c r="AW250" s="14" t="s">
        <v>32</v>
      </c>
      <c r="AX250" s="14" t="s">
        <v>33</v>
      </c>
      <c r="AY250" s="272" t="s">
        <v>122</v>
      </c>
    </row>
    <row r="251" s="2" customFormat="1" ht="24" customHeight="1">
      <c r="A251" s="38"/>
      <c r="B251" s="39"/>
      <c r="C251" s="236" t="s">
        <v>352</v>
      </c>
      <c r="D251" s="236" t="s">
        <v>126</v>
      </c>
      <c r="E251" s="237" t="s">
        <v>353</v>
      </c>
      <c r="F251" s="238" t="s">
        <v>354</v>
      </c>
      <c r="G251" s="239" t="s">
        <v>230</v>
      </c>
      <c r="H251" s="240">
        <v>229.37299999999999</v>
      </c>
      <c r="I251" s="241"/>
      <c r="J251" s="242">
        <f>ROUND(I251*H251,2)</f>
        <v>0</v>
      </c>
      <c r="K251" s="243"/>
      <c r="L251" s="44"/>
      <c r="M251" s="244" t="s">
        <v>1</v>
      </c>
      <c r="N251" s="245" t="s">
        <v>41</v>
      </c>
      <c r="O251" s="91"/>
      <c r="P251" s="246">
        <f>O251*H251</f>
        <v>0</v>
      </c>
      <c r="Q251" s="246">
        <v>0</v>
      </c>
      <c r="R251" s="246">
        <f>Q251*H251</f>
        <v>0</v>
      </c>
      <c r="S251" s="246">
        <v>0</v>
      </c>
      <c r="T251" s="24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8" t="s">
        <v>134</v>
      </c>
      <c r="AT251" s="248" t="s">
        <v>126</v>
      </c>
      <c r="AU251" s="248" t="s">
        <v>85</v>
      </c>
      <c r="AY251" s="17" t="s">
        <v>122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7" t="s">
        <v>33</v>
      </c>
      <c r="BK251" s="249">
        <f>ROUND(I251*H251,2)</f>
        <v>0</v>
      </c>
      <c r="BL251" s="17" t="s">
        <v>134</v>
      </c>
      <c r="BM251" s="248" t="s">
        <v>355</v>
      </c>
    </row>
    <row r="252" s="13" customFormat="1">
      <c r="A252" s="13"/>
      <c r="B252" s="250"/>
      <c r="C252" s="251"/>
      <c r="D252" s="252" t="s">
        <v>132</v>
      </c>
      <c r="E252" s="253" t="s">
        <v>1</v>
      </c>
      <c r="F252" s="254" t="s">
        <v>356</v>
      </c>
      <c r="G252" s="251"/>
      <c r="H252" s="255">
        <v>122.675</v>
      </c>
      <c r="I252" s="256"/>
      <c r="J252" s="251"/>
      <c r="K252" s="251"/>
      <c r="L252" s="257"/>
      <c r="M252" s="258"/>
      <c r="N252" s="259"/>
      <c r="O252" s="259"/>
      <c r="P252" s="259"/>
      <c r="Q252" s="259"/>
      <c r="R252" s="259"/>
      <c r="S252" s="259"/>
      <c r="T252" s="26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1" t="s">
        <v>132</v>
      </c>
      <c r="AU252" s="261" t="s">
        <v>85</v>
      </c>
      <c r="AV252" s="13" t="s">
        <v>85</v>
      </c>
      <c r="AW252" s="13" t="s">
        <v>32</v>
      </c>
      <c r="AX252" s="13" t="s">
        <v>76</v>
      </c>
      <c r="AY252" s="261" t="s">
        <v>122</v>
      </c>
    </row>
    <row r="253" s="13" customFormat="1">
      <c r="A253" s="13"/>
      <c r="B253" s="250"/>
      <c r="C253" s="251"/>
      <c r="D253" s="252" t="s">
        <v>132</v>
      </c>
      <c r="E253" s="253" t="s">
        <v>1</v>
      </c>
      <c r="F253" s="254" t="s">
        <v>357</v>
      </c>
      <c r="G253" s="251"/>
      <c r="H253" s="255">
        <v>51.219000000000001</v>
      </c>
      <c r="I253" s="256"/>
      <c r="J253" s="251"/>
      <c r="K253" s="251"/>
      <c r="L253" s="257"/>
      <c r="M253" s="258"/>
      <c r="N253" s="259"/>
      <c r="O253" s="259"/>
      <c r="P253" s="259"/>
      <c r="Q253" s="259"/>
      <c r="R253" s="259"/>
      <c r="S253" s="259"/>
      <c r="T253" s="26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1" t="s">
        <v>132</v>
      </c>
      <c r="AU253" s="261" t="s">
        <v>85</v>
      </c>
      <c r="AV253" s="13" t="s">
        <v>85</v>
      </c>
      <c r="AW253" s="13" t="s">
        <v>32</v>
      </c>
      <c r="AX253" s="13" t="s">
        <v>76</v>
      </c>
      <c r="AY253" s="261" t="s">
        <v>122</v>
      </c>
    </row>
    <row r="254" s="13" customFormat="1">
      <c r="A254" s="13"/>
      <c r="B254" s="250"/>
      <c r="C254" s="251"/>
      <c r="D254" s="252" t="s">
        <v>132</v>
      </c>
      <c r="E254" s="253" t="s">
        <v>1</v>
      </c>
      <c r="F254" s="254" t="s">
        <v>358</v>
      </c>
      <c r="G254" s="251"/>
      <c r="H254" s="255">
        <v>18.849</v>
      </c>
      <c r="I254" s="256"/>
      <c r="J254" s="251"/>
      <c r="K254" s="251"/>
      <c r="L254" s="257"/>
      <c r="M254" s="258"/>
      <c r="N254" s="259"/>
      <c r="O254" s="259"/>
      <c r="P254" s="259"/>
      <c r="Q254" s="259"/>
      <c r="R254" s="259"/>
      <c r="S254" s="259"/>
      <c r="T254" s="26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1" t="s">
        <v>132</v>
      </c>
      <c r="AU254" s="261" t="s">
        <v>85</v>
      </c>
      <c r="AV254" s="13" t="s">
        <v>85</v>
      </c>
      <c r="AW254" s="13" t="s">
        <v>32</v>
      </c>
      <c r="AX254" s="13" t="s">
        <v>76</v>
      </c>
      <c r="AY254" s="261" t="s">
        <v>122</v>
      </c>
    </row>
    <row r="255" s="13" customFormat="1">
      <c r="A255" s="13"/>
      <c r="B255" s="250"/>
      <c r="C255" s="251"/>
      <c r="D255" s="252" t="s">
        <v>132</v>
      </c>
      <c r="E255" s="253" t="s">
        <v>1</v>
      </c>
      <c r="F255" s="254" t="s">
        <v>359</v>
      </c>
      <c r="G255" s="251"/>
      <c r="H255" s="255">
        <v>8.1999999999999993</v>
      </c>
      <c r="I255" s="256"/>
      <c r="J255" s="251"/>
      <c r="K255" s="251"/>
      <c r="L255" s="257"/>
      <c r="M255" s="258"/>
      <c r="N255" s="259"/>
      <c r="O255" s="259"/>
      <c r="P255" s="259"/>
      <c r="Q255" s="259"/>
      <c r="R255" s="259"/>
      <c r="S255" s="259"/>
      <c r="T255" s="26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1" t="s">
        <v>132</v>
      </c>
      <c r="AU255" s="261" t="s">
        <v>85</v>
      </c>
      <c r="AV255" s="13" t="s">
        <v>85</v>
      </c>
      <c r="AW255" s="13" t="s">
        <v>32</v>
      </c>
      <c r="AX255" s="13" t="s">
        <v>76</v>
      </c>
      <c r="AY255" s="261" t="s">
        <v>122</v>
      </c>
    </row>
    <row r="256" s="13" customFormat="1">
      <c r="A256" s="13"/>
      <c r="B256" s="250"/>
      <c r="C256" s="251"/>
      <c r="D256" s="252" t="s">
        <v>132</v>
      </c>
      <c r="E256" s="253" t="s">
        <v>1</v>
      </c>
      <c r="F256" s="254" t="s">
        <v>360</v>
      </c>
      <c r="G256" s="251"/>
      <c r="H256" s="255">
        <v>21.228000000000002</v>
      </c>
      <c r="I256" s="256"/>
      <c r="J256" s="251"/>
      <c r="K256" s="251"/>
      <c r="L256" s="257"/>
      <c r="M256" s="258"/>
      <c r="N256" s="259"/>
      <c r="O256" s="259"/>
      <c r="P256" s="259"/>
      <c r="Q256" s="259"/>
      <c r="R256" s="259"/>
      <c r="S256" s="259"/>
      <c r="T256" s="26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1" t="s">
        <v>132</v>
      </c>
      <c r="AU256" s="261" t="s">
        <v>85</v>
      </c>
      <c r="AV256" s="13" t="s">
        <v>85</v>
      </c>
      <c r="AW256" s="13" t="s">
        <v>32</v>
      </c>
      <c r="AX256" s="13" t="s">
        <v>76</v>
      </c>
      <c r="AY256" s="261" t="s">
        <v>122</v>
      </c>
    </row>
    <row r="257" s="13" customFormat="1">
      <c r="A257" s="13"/>
      <c r="B257" s="250"/>
      <c r="C257" s="251"/>
      <c r="D257" s="252" t="s">
        <v>132</v>
      </c>
      <c r="E257" s="253" t="s">
        <v>1</v>
      </c>
      <c r="F257" s="254" t="s">
        <v>361</v>
      </c>
      <c r="G257" s="251"/>
      <c r="H257" s="255">
        <v>7.202</v>
      </c>
      <c r="I257" s="256"/>
      <c r="J257" s="251"/>
      <c r="K257" s="251"/>
      <c r="L257" s="257"/>
      <c r="M257" s="258"/>
      <c r="N257" s="259"/>
      <c r="O257" s="259"/>
      <c r="P257" s="259"/>
      <c r="Q257" s="259"/>
      <c r="R257" s="259"/>
      <c r="S257" s="259"/>
      <c r="T257" s="26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1" t="s">
        <v>132</v>
      </c>
      <c r="AU257" s="261" t="s">
        <v>85</v>
      </c>
      <c r="AV257" s="13" t="s">
        <v>85</v>
      </c>
      <c r="AW257" s="13" t="s">
        <v>32</v>
      </c>
      <c r="AX257" s="13" t="s">
        <v>76</v>
      </c>
      <c r="AY257" s="261" t="s">
        <v>122</v>
      </c>
    </row>
    <row r="258" s="14" customFormat="1">
      <c r="A258" s="14"/>
      <c r="B258" s="262"/>
      <c r="C258" s="263"/>
      <c r="D258" s="252" t="s">
        <v>132</v>
      </c>
      <c r="E258" s="264" t="s">
        <v>1</v>
      </c>
      <c r="F258" s="265" t="s">
        <v>133</v>
      </c>
      <c r="G258" s="263"/>
      <c r="H258" s="266">
        <v>229.37299999999999</v>
      </c>
      <c r="I258" s="267"/>
      <c r="J258" s="263"/>
      <c r="K258" s="263"/>
      <c r="L258" s="268"/>
      <c r="M258" s="269"/>
      <c r="N258" s="270"/>
      <c r="O258" s="270"/>
      <c r="P258" s="270"/>
      <c r="Q258" s="270"/>
      <c r="R258" s="270"/>
      <c r="S258" s="270"/>
      <c r="T258" s="27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2" t="s">
        <v>132</v>
      </c>
      <c r="AU258" s="272" t="s">
        <v>85</v>
      </c>
      <c r="AV258" s="14" t="s">
        <v>134</v>
      </c>
      <c r="AW258" s="14" t="s">
        <v>32</v>
      </c>
      <c r="AX258" s="14" t="s">
        <v>33</v>
      </c>
      <c r="AY258" s="272" t="s">
        <v>122</v>
      </c>
    </row>
    <row r="259" s="2" customFormat="1" ht="16.5" customHeight="1">
      <c r="A259" s="38"/>
      <c r="B259" s="39"/>
      <c r="C259" s="290" t="s">
        <v>362</v>
      </c>
      <c r="D259" s="290" t="s">
        <v>363</v>
      </c>
      <c r="E259" s="291" t="s">
        <v>364</v>
      </c>
      <c r="F259" s="292" t="s">
        <v>365</v>
      </c>
      <c r="G259" s="293" t="s">
        <v>336</v>
      </c>
      <c r="H259" s="294">
        <v>344.06</v>
      </c>
      <c r="I259" s="295"/>
      <c r="J259" s="296">
        <f>ROUND(I259*H259,2)</f>
        <v>0</v>
      </c>
      <c r="K259" s="297"/>
      <c r="L259" s="298"/>
      <c r="M259" s="299" t="s">
        <v>1</v>
      </c>
      <c r="N259" s="300" t="s">
        <v>41</v>
      </c>
      <c r="O259" s="91"/>
      <c r="P259" s="246">
        <f>O259*H259</f>
        <v>0</v>
      </c>
      <c r="Q259" s="246">
        <v>1</v>
      </c>
      <c r="R259" s="246">
        <f>Q259*H259</f>
        <v>344.06</v>
      </c>
      <c r="S259" s="246">
        <v>0</v>
      </c>
      <c r="T259" s="24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8" t="s">
        <v>135</v>
      </c>
      <c r="AT259" s="248" t="s">
        <v>363</v>
      </c>
      <c r="AU259" s="248" t="s">
        <v>85</v>
      </c>
      <c r="AY259" s="17" t="s">
        <v>122</v>
      </c>
      <c r="BE259" s="249">
        <f>IF(N259="základní",J259,0)</f>
        <v>0</v>
      </c>
      <c r="BF259" s="249">
        <f>IF(N259="snížená",J259,0)</f>
        <v>0</v>
      </c>
      <c r="BG259" s="249">
        <f>IF(N259="zákl. přenesená",J259,0)</f>
        <v>0</v>
      </c>
      <c r="BH259" s="249">
        <f>IF(N259="sníž. přenesená",J259,0)</f>
        <v>0</v>
      </c>
      <c r="BI259" s="249">
        <f>IF(N259="nulová",J259,0)</f>
        <v>0</v>
      </c>
      <c r="BJ259" s="17" t="s">
        <v>33</v>
      </c>
      <c r="BK259" s="249">
        <f>ROUND(I259*H259,2)</f>
        <v>0</v>
      </c>
      <c r="BL259" s="17" t="s">
        <v>134</v>
      </c>
      <c r="BM259" s="248" t="s">
        <v>366</v>
      </c>
    </row>
    <row r="260" s="13" customFormat="1">
      <c r="A260" s="13"/>
      <c r="B260" s="250"/>
      <c r="C260" s="251"/>
      <c r="D260" s="252" t="s">
        <v>132</v>
      </c>
      <c r="E260" s="253" t="s">
        <v>1</v>
      </c>
      <c r="F260" s="254" t="s">
        <v>367</v>
      </c>
      <c r="G260" s="251"/>
      <c r="H260" s="255">
        <v>344.06</v>
      </c>
      <c r="I260" s="256"/>
      <c r="J260" s="251"/>
      <c r="K260" s="251"/>
      <c r="L260" s="257"/>
      <c r="M260" s="258"/>
      <c r="N260" s="259"/>
      <c r="O260" s="259"/>
      <c r="P260" s="259"/>
      <c r="Q260" s="259"/>
      <c r="R260" s="259"/>
      <c r="S260" s="259"/>
      <c r="T260" s="26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1" t="s">
        <v>132</v>
      </c>
      <c r="AU260" s="261" t="s">
        <v>85</v>
      </c>
      <c r="AV260" s="13" t="s">
        <v>85</v>
      </c>
      <c r="AW260" s="13" t="s">
        <v>32</v>
      </c>
      <c r="AX260" s="13" t="s">
        <v>76</v>
      </c>
      <c r="AY260" s="261" t="s">
        <v>122</v>
      </c>
    </row>
    <row r="261" s="14" customFormat="1">
      <c r="A261" s="14"/>
      <c r="B261" s="262"/>
      <c r="C261" s="263"/>
      <c r="D261" s="252" t="s">
        <v>132</v>
      </c>
      <c r="E261" s="264" t="s">
        <v>1</v>
      </c>
      <c r="F261" s="265" t="s">
        <v>133</v>
      </c>
      <c r="G261" s="263"/>
      <c r="H261" s="266">
        <v>344.06</v>
      </c>
      <c r="I261" s="267"/>
      <c r="J261" s="263"/>
      <c r="K261" s="263"/>
      <c r="L261" s="268"/>
      <c r="M261" s="269"/>
      <c r="N261" s="270"/>
      <c r="O261" s="270"/>
      <c r="P261" s="270"/>
      <c r="Q261" s="270"/>
      <c r="R261" s="270"/>
      <c r="S261" s="270"/>
      <c r="T261" s="27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2" t="s">
        <v>132</v>
      </c>
      <c r="AU261" s="272" t="s">
        <v>85</v>
      </c>
      <c r="AV261" s="14" t="s">
        <v>134</v>
      </c>
      <c r="AW261" s="14" t="s">
        <v>32</v>
      </c>
      <c r="AX261" s="14" t="s">
        <v>33</v>
      </c>
      <c r="AY261" s="272" t="s">
        <v>122</v>
      </c>
    </row>
    <row r="262" s="2" customFormat="1" ht="16.5" customHeight="1">
      <c r="A262" s="38"/>
      <c r="B262" s="39"/>
      <c r="C262" s="236" t="s">
        <v>178</v>
      </c>
      <c r="D262" s="236" t="s">
        <v>126</v>
      </c>
      <c r="E262" s="237" t="s">
        <v>368</v>
      </c>
      <c r="F262" s="238" t="s">
        <v>369</v>
      </c>
      <c r="G262" s="239" t="s">
        <v>230</v>
      </c>
      <c r="H262" s="240">
        <v>410.24099999999999</v>
      </c>
      <c r="I262" s="241"/>
      <c r="J262" s="242">
        <f>ROUND(I262*H262,2)</f>
        <v>0</v>
      </c>
      <c r="K262" s="243"/>
      <c r="L262" s="44"/>
      <c r="M262" s="244" t="s">
        <v>1</v>
      </c>
      <c r="N262" s="245" t="s">
        <v>41</v>
      </c>
      <c r="O262" s="91"/>
      <c r="P262" s="246">
        <f>O262*H262</f>
        <v>0</v>
      </c>
      <c r="Q262" s="246">
        <v>0</v>
      </c>
      <c r="R262" s="246">
        <f>Q262*H262</f>
        <v>0</v>
      </c>
      <c r="S262" s="246">
        <v>0</v>
      </c>
      <c r="T262" s="24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8" t="s">
        <v>134</v>
      </c>
      <c r="AT262" s="248" t="s">
        <v>126</v>
      </c>
      <c r="AU262" s="248" t="s">
        <v>85</v>
      </c>
      <c r="AY262" s="17" t="s">
        <v>122</v>
      </c>
      <c r="BE262" s="249">
        <f>IF(N262="základní",J262,0)</f>
        <v>0</v>
      </c>
      <c r="BF262" s="249">
        <f>IF(N262="snížená",J262,0)</f>
        <v>0</v>
      </c>
      <c r="BG262" s="249">
        <f>IF(N262="zákl. přenesená",J262,0)</f>
        <v>0</v>
      </c>
      <c r="BH262" s="249">
        <f>IF(N262="sníž. přenesená",J262,0)</f>
        <v>0</v>
      </c>
      <c r="BI262" s="249">
        <f>IF(N262="nulová",J262,0)</f>
        <v>0</v>
      </c>
      <c r="BJ262" s="17" t="s">
        <v>33</v>
      </c>
      <c r="BK262" s="249">
        <f>ROUND(I262*H262,2)</f>
        <v>0</v>
      </c>
      <c r="BL262" s="17" t="s">
        <v>134</v>
      </c>
      <c r="BM262" s="248" t="s">
        <v>370</v>
      </c>
    </row>
    <row r="263" s="13" customFormat="1">
      <c r="A263" s="13"/>
      <c r="B263" s="250"/>
      <c r="C263" s="251"/>
      <c r="D263" s="252" t="s">
        <v>132</v>
      </c>
      <c r="E263" s="253" t="s">
        <v>1</v>
      </c>
      <c r="F263" s="254" t="s">
        <v>371</v>
      </c>
      <c r="G263" s="251"/>
      <c r="H263" s="255">
        <v>315.56999999999999</v>
      </c>
      <c r="I263" s="256"/>
      <c r="J263" s="251"/>
      <c r="K263" s="251"/>
      <c r="L263" s="257"/>
      <c r="M263" s="258"/>
      <c r="N263" s="259"/>
      <c r="O263" s="259"/>
      <c r="P263" s="259"/>
      <c r="Q263" s="259"/>
      <c r="R263" s="259"/>
      <c r="S263" s="259"/>
      <c r="T263" s="26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1" t="s">
        <v>132</v>
      </c>
      <c r="AU263" s="261" t="s">
        <v>85</v>
      </c>
      <c r="AV263" s="13" t="s">
        <v>85</v>
      </c>
      <c r="AW263" s="13" t="s">
        <v>32</v>
      </c>
      <c r="AX263" s="13" t="s">
        <v>76</v>
      </c>
      <c r="AY263" s="261" t="s">
        <v>122</v>
      </c>
    </row>
    <row r="264" s="13" customFormat="1">
      <c r="A264" s="13"/>
      <c r="B264" s="250"/>
      <c r="C264" s="251"/>
      <c r="D264" s="252" t="s">
        <v>132</v>
      </c>
      <c r="E264" s="253" t="s">
        <v>1</v>
      </c>
      <c r="F264" s="254" t="s">
        <v>372</v>
      </c>
      <c r="G264" s="251"/>
      <c r="H264" s="255">
        <v>94.671000000000006</v>
      </c>
      <c r="I264" s="256"/>
      <c r="J264" s="251"/>
      <c r="K264" s="251"/>
      <c r="L264" s="257"/>
      <c r="M264" s="258"/>
      <c r="N264" s="259"/>
      <c r="O264" s="259"/>
      <c r="P264" s="259"/>
      <c r="Q264" s="259"/>
      <c r="R264" s="259"/>
      <c r="S264" s="259"/>
      <c r="T264" s="26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1" t="s">
        <v>132</v>
      </c>
      <c r="AU264" s="261" t="s">
        <v>85</v>
      </c>
      <c r="AV264" s="13" t="s">
        <v>85</v>
      </c>
      <c r="AW264" s="13" t="s">
        <v>32</v>
      </c>
      <c r="AX264" s="13" t="s">
        <v>76</v>
      </c>
      <c r="AY264" s="261" t="s">
        <v>122</v>
      </c>
    </row>
    <row r="265" s="14" customFormat="1">
      <c r="A265" s="14"/>
      <c r="B265" s="262"/>
      <c r="C265" s="263"/>
      <c r="D265" s="252" t="s">
        <v>132</v>
      </c>
      <c r="E265" s="264" t="s">
        <v>1</v>
      </c>
      <c r="F265" s="265" t="s">
        <v>133</v>
      </c>
      <c r="G265" s="263"/>
      <c r="H265" s="266">
        <v>410.24099999999999</v>
      </c>
      <c r="I265" s="267"/>
      <c r="J265" s="263"/>
      <c r="K265" s="263"/>
      <c r="L265" s="268"/>
      <c r="M265" s="269"/>
      <c r="N265" s="270"/>
      <c r="O265" s="270"/>
      <c r="P265" s="270"/>
      <c r="Q265" s="270"/>
      <c r="R265" s="270"/>
      <c r="S265" s="270"/>
      <c r="T265" s="27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2" t="s">
        <v>132</v>
      </c>
      <c r="AU265" s="272" t="s">
        <v>85</v>
      </c>
      <c r="AV265" s="14" t="s">
        <v>134</v>
      </c>
      <c r="AW265" s="14" t="s">
        <v>32</v>
      </c>
      <c r="AX265" s="14" t="s">
        <v>33</v>
      </c>
      <c r="AY265" s="272" t="s">
        <v>122</v>
      </c>
    </row>
    <row r="266" s="2" customFormat="1" ht="24" customHeight="1">
      <c r="A266" s="38"/>
      <c r="B266" s="39"/>
      <c r="C266" s="236" t="s">
        <v>162</v>
      </c>
      <c r="D266" s="236" t="s">
        <v>126</v>
      </c>
      <c r="E266" s="237" t="s">
        <v>373</v>
      </c>
      <c r="F266" s="238" t="s">
        <v>374</v>
      </c>
      <c r="G266" s="239" t="s">
        <v>203</v>
      </c>
      <c r="H266" s="240">
        <v>1051.9000000000001</v>
      </c>
      <c r="I266" s="241"/>
      <c r="J266" s="242">
        <f>ROUND(I266*H266,2)</f>
        <v>0</v>
      </c>
      <c r="K266" s="243"/>
      <c r="L266" s="44"/>
      <c r="M266" s="244" t="s">
        <v>1</v>
      </c>
      <c r="N266" s="245" t="s">
        <v>41</v>
      </c>
      <c r="O266" s="91"/>
      <c r="P266" s="246">
        <f>O266*H266</f>
        <v>0</v>
      </c>
      <c r="Q266" s="246">
        <v>0</v>
      </c>
      <c r="R266" s="246">
        <f>Q266*H266</f>
        <v>0</v>
      </c>
      <c r="S266" s="246">
        <v>0</v>
      </c>
      <c r="T266" s="24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8" t="s">
        <v>134</v>
      </c>
      <c r="AT266" s="248" t="s">
        <v>126</v>
      </c>
      <c r="AU266" s="248" t="s">
        <v>85</v>
      </c>
      <c r="AY266" s="17" t="s">
        <v>122</v>
      </c>
      <c r="BE266" s="249">
        <f>IF(N266="základní",J266,0)</f>
        <v>0</v>
      </c>
      <c r="BF266" s="249">
        <f>IF(N266="snížená",J266,0)</f>
        <v>0</v>
      </c>
      <c r="BG266" s="249">
        <f>IF(N266="zákl. přenesená",J266,0)</f>
        <v>0</v>
      </c>
      <c r="BH266" s="249">
        <f>IF(N266="sníž. přenesená",J266,0)</f>
        <v>0</v>
      </c>
      <c r="BI266" s="249">
        <f>IF(N266="nulová",J266,0)</f>
        <v>0</v>
      </c>
      <c r="BJ266" s="17" t="s">
        <v>33</v>
      </c>
      <c r="BK266" s="249">
        <f>ROUND(I266*H266,2)</f>
        <v>0</v>
      </c>
      <c r="BL266" s="17" t="s">
        <v>134</v>
      </c>
      <c r="BM266" s="248" t="s">
        <v>375</v>
      </c>
    </row>
    <row r="267" s="13" customFormat="1">
      <c r="A267" s="13"/>
      <c r="B267" s="250"/>
      <c r="C267" s="251"/>
      <c r="D267" s="252" t="s">
        <v>132</v>
      </c>
      <c r="E267" s="253" t="s">
        <v>1</v>
      </c>
      <c r="F267" s="254" t="s">
        <v>376</v>
      </c>
      <c r="G267" s="251"/>
      <c r="H267" s="255">
        <v>600.70000000000005</v>
      </c>
      <c r="I267" s="256"/>
      <c r="J267" s="251"/>
      <c r="K267" s="251"/>
      <c r="L267" s="257"/>
      <c r="M267" s="258"/>
      <c r="N267" s="259"/>
      <c r="O267" s="259"/>
      <c r="P267" s="259"/>
      <c r="Q267" s="259"/>
      <c r="R267" s="259"/>
      <c r="S267" s="259"/>
      <c r="T267" s="26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1" t="s">
        <v>132</v>
      </c>
      <c r="AU267" s="261" t="s">
        <v>85</v>
      </c>
      <c r="AV267" s="13" t="s">
        <v>85</v>
      </c>
      <c r="AW267" s="13" t="s">
        <v>32</v>
      </c>
      <c r="AX267" s="13" t="s">
        <v>76</v>
      </c>
      <c r="AY267" s="261" t="s">
        <v>122</v>
      </c>
    </row>
    <row r="268" s="13" customFormat="1">
      <c r="A268" s="13"/>
      <c r="B268" s="250"/>
      <c r="C268" s="251"/>
      <c r="D268" s="252" t="s">
        <v>132</v>
      </c>
      <c r="E268" s="253" t="s">
        <v>1</v>
      </c>
      <c r="F268" s="254" t="s">
        <v>377</v>
      </c>
      <c r="G268" s="251"/>
      <c r="H268" s="255">
        <v>451.19999999999999</v>
      </c>
      <c r="I268" s="256"/>
      <c r="J268" s="251"/>
      <c r="K268" s="251"/>
      <c r="L268" s="257"/>
      <c r="M268" s="258"/>
      <c r="N268" s="259"/>
      <c r="O268" s="259"/>
      <c r="P268" s="259"/>
      <c r="Q268" s="259"/>
      <c r="R268" s="259"/>
      <c r="S268" s="259"/>
      <c r="T268" s="26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1" t="s">
        <v>132</v>
      </c>
      <c r="AU268" s="261" t="s">
        <v>85</v>
      </c>
      <c r="AV268" s="13" t="s">
        <v>85</v>
      </c>
      <c r="AW268" s="13" t="s">
        <v>32</v>
      </c>
      <c r="AX268" s="13" t="s">
        <v>76</v>
      </c>
      <c r="AY268" s="261" t="s">
        <v>122</v>
      </c>
    </row>
    <row r="269" s="14" customFormat="1">
      <c r="A269" s="14"/>
      <c r="B269" s="262"/>
      <c r="C269" s="263"/>
      <c r="D269" s="252" t="s">
        <v>132</v>
      </c>
      <c r="E269" s="264" t="s">
        <v>1</v>
      </c>
      <c r="F269" s="265" t="s">
        <v>133</v>
      </c>
      <c r="G269" s="263"/>
      <c r="H269" s="266">
        <v>1051.9000000000001</v>
      </c>
      <c r="I269" s="267"/>
      <c r="J269" s="263"/>
      <c r="K269" s="263"/>
      <c r="L269" s="268"/>
      <c r="M269" s="269"/>
      <c r="N269" s="270"/>
      <c r="O269" s="270"/>
      <c r="P269" s="270"/>
      <c r="Q269" s="270"/>
      <c r="R269" s="270"/>
      <c r="S269" s="270"/>
      <c r="T269" s="27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2" t="s">
        <v>132</v>
      </c>
      <c r="AU269" s="272" t="s">
        <v>85</v>
      </c>
      <c r="AV269" s="14" t="s">
        <v>134</v>
      </c>
      <c r="AW269" s="14" t="s">
        <v>32</v>
      </c>
      <c r="AX269" s="14" t="s">
        <v>33</v>
      </c>
      <c r="AY269" s="272" t="s">
        <v>122</v>
      </c>
    </row>
    <row r="270" s="2" customFormat="1" ht="24" customHeight="1">
      <c r="A270" s="38"/>
      <c r="B270" s="39"/>
      <c r="C270" s="236" t="s">
        <v>8</v>
      </c>
      <c r="D270" s="236" t="s">
        <v>126</v>
      </c>
      <c r="E270" s="237" t="s">
        <v>378</v>
      </c>
      <c r="F270" s="238" t="s">
        <v>379</v>
      </c>
      <c r="G270" s="239" t="s">
        <v>203</v>
      </c>
      <c r="H270" s="240">
        <v>1051.9000000000001</v>
      </c>
      <c r="I270" s="241"/>
      <c r="J270" s="242">
        <f>ROUND(I270*H270,2)</f>
        <v>0</v>
      </c>
      <c r="K270" s="243"/>
      <c r="L270" s="44"/>
      <c r="M270" s="244" t="s">
        <v>1</v>
      </c>
      <c r="N270" s="245" t="s">
        <v>41</v>
      </c>
      <c r="O270" s="91"/>
      <c r="P270" s="246">
        <f>O270*H270</f>
        <v>0</v>
      </c>
      <c r="Q270" s="246">
        <v>0</v>
      </c>
      <c r="R270" s="246">
        <f>Q270*H270</f>
        <v>0</v>
      </c>
      <c r="S270" s="246">
        <v>0</v>
      </c>
      <c r="T270" s="24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8" t="s">
        <v>134</v>
      </c>
      <c r="AT270" s="248" t="s">
        <v>126</v>
      </c>
      <c r="AU270" s="248" t="s">
        <v>85</v>
      </c>
      <c r="AY270" s="17" t="s">
        <v>122</v>
      </c>
      <c r="BE270" s="249">
        <f>IF(N270="základní",J270,0)</f>
        <v>0</v>
      </c>
      <c r="BF270" s="249">
        <f>IF(N270="snížená",J270,0)</f>
        <v>0</v>
      </c>
      <c r="BG270" s="249">
        <f>IF(N270="zákl. přenesená",J270,0)</f>
        <v>0</v>
      </c>
      <c r="BH270" s="249">
        <f>IF(N270="sníž. přenesená",J270,0)</f>
        <v>0</v>
      </c>
      <c r="BI270" s="249">
        <f>IF(N270="nulová",J270,0)</f>
        <v>0</v>
      </c>
      <c r="BJ270" s="17" t="s">
        <v>33</v>
      </c>
      <c r="BK270" s="249">
        <f>ROUND(I270*H270,2)</f>
        <v>0</v>
      </c>
      <c r="BL270" s="17" t="s">
        <v>134</v>
      </c>
      <c r="BM270" s="248" t="s">
        <v>380</v>
      </c>
    </row>
    <row r="271" s="13" customFormat="1">
      <c r="A271" s="13"/>
      <c r="B271" s="250"/>
      <c r="C271" s="251"/>
      <c r="D271" s="252" t="s">
        <v>132</v>
      </c>
      <c r="E271" s="253" t="s">
        <v>1</v>
      </c>
      <c r="F271" s="254" t="s">
        <v>381</v>
      </c>
      <c r="G271" s="251"/>
      <c r="H271" s="255">
        <v>1051.9000000000001</v>
      </c>
      <c r="I271" s="256"/>
      <c r="J271" s="251"/>
      <c r="K271" s="251"/>
      <c r="L271" s="257"/>
      <c r="M271" s="258"/>
      <c r="N271" s="259"/>
      <c r="O271" s="259"/>
      <c r="P271" s="259"/>
      <c r="Q271" s="259"/>
      <c r="R271" s="259"/>
      <c r="S271" s="259"/>
      <c r="T271" s="26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1" t="s">
        <v>132</v>
      </c>
      <c r="AU271" s="261" t="s">
        <v>85</v>
      </c>
      <c r="AV271" s="13" t="s">
        <v>85</v>
      </c>
      <c r="AW271" s="13" t="s">
        <v>32</v>
      </c>
      <c r="AX271" s="13" t="s">
        <v>76</v>
      </c>
      <c r="AY271" s="261" t="s">
        <v>122</v>
      </c>
    </row>
    <row r="272" s="14" customFormat="1">
      <c r="A272" s="14"/>
      <c r="B272" s="262"/>
      <c r="C272" s="263"/>
      <c r="D272" s="252" t="s">
        <v>132</v>
      </c>
      <c r="E272" s="264" t="s">
        <v>1</v>
      </c>
      <c r="F272" s="265" t="s">
        <v>133</v>
      </c>
      <c r="G272" s="263"/>
      <c r="H272" s="266">
        <v>1051.9000000000001</v>
      </c>
      <c r="I272" s="267"/>
      <c r="J272" s="263"/>
      <c r="K272" s="263"/>
      <c r="L272" s="268"/>
      <c r="M272" s="269"/>
      <c r="N272" s="270"/>
      <c r="O272" s="270"/>
      <c r="P272" s="270"/>
      <c r="Q272" s="270"/>
      <c r="R272" s="270"/>
      <c r="S272" s="270"/>
      <c r="T272" s="27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2" t="s">
        <v>132</v>
      </c>
      <c r="AU272" s="272" t="s">
        <v>85</v>
      </c>
      <c r="AV272" s="14" t="s">
        <v>134</v>
      </c>
      <c r="AW272" s="14" t="s">
        <v>32</v>
      </c>
      <c r="AX272" s="14" t="s">
        <v>33</v>
      </c>
      <c r="AY272" s="272" t="s">
        <v>122</v>
      </c>
    </row>
    <row r="273" s="2" customFormat="1" ht="16.5" customHeight="1">
      <c r="A273" s="38"/>
      <c r="B273" s="39"/>
      <c r="C273" s="290" t="s">
        <v>173</v>
      </c>
      <c r="D273" s="290" t="s">
        <v>363</v>
      </c>
      <c r="E273" s="291" t="s">
        <v>382</v>
      </c>
      <c r="F273" s="292" t="s">
        <v>383</v>
      </c>
      <c r="G273" s="293" t="s">
        <v>384</v>
      </c>
      <c r="H273" s="294">
        <v>33.134999999999998</v>
      </c>
      <c r="I273" s="295"/>
      <c r="J273" s="296">
        <f>ROUND(I273*H273,2)</f>
        <v>0</v>
      </c>
      <c r="K273" s="297"/>
      <c r="L273" s="298"/>
      <c r="M273" s="299" t="s">
        <v>1</v>
      </c>
      <c r="N273" s="300" t="s">
        <v>41</v>
      </c>
      <c r="O273" s="91"/>
      <c r="P273" s="246">
        <f>O273*H273</f>
        <v>0</v>
      </c>
      <c r="Q273" s="246">
        <v>0.001</v>
      </c>
      <c r="R273" s="246">
        <f>Q273*H273</f>
        <v>0.033134999999999998</v>
      </c>
      <c r="S273" s="246">
        <v>0</v>
      </c>
      <c r="T273" s="24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8" t="s">
        <v>135</v>
      </c>
      <c r="AT273" s="248" t="s">
        <v>363</v>
      </c>
      <c r="AU273" s="248" t="s">
        <v>85</v>
      </c>
      <c r="AY273" s="17" t="s">
        <v>122</v>
      </c>
      <c r="BE273" s="249">
        <f>IF(N273="základní",J273,0)</f>
        <v>0</v>
      </c>
      <c r="BF273" s="249">
        <f>IF(N273="snížená",J273,0)</f>
        <v>0</v>
      </c>
      <c r="BG273" s="249">
        <f>IF(N273="zákl. přenesená",J273,0)</f>
        <v>0</v>
      </c>
      <c r="BH273" s="249">
        <f>IF(N273="sníž. přenesená",J273,0)</f>
        <v>0</v>
      </c>
      <c r="BI273" s="249">
        <f>IF(N273="nulová",J273,0)</f>
        <v>0</v>
      </c>
      <c r="BJ273" s="17" t="s">
        <v>33</v>
      </c>
      <c r="BK273" s="249">
        <f>ROUND(I273*H273,2)</f>
        <v>0</v>
      </c>
      <c r="BL273" s="17" t="s">
        <v>134</v>
      </c>
      <c r="BM273" s="248" t="s">
        <v>385</v>
      </c>
    </row>
    <row r="274" s="13" customFormat="1">
      <c r="A274" s="13"/>
      <c r="B274" s="250"/>
      <c r="C274" s="251"/>
      <c r="D274" s="252" t="s">
        <v>132</v>
      </c>
      <c r="E274" s="253" t="s">
        <v>1</v>
      </c>
      <c r="F274" s="254" t="s">
        <v>386</v>
      </c>
      <c r="G274" s="251"/>
      <c r="H274" s="255">
        <v>33.134999999999998</v>
      </c>
      <c r="I274" s="256"/>
      <c r="J274" s="251"/>
      <c r="K274" s="251"/>
      <c r="L274" s="257"/>
      <c r="M274" s="258"/>
      <c r="N274" s="259"/>
      <c r="O274" s="259"/>
      <c r="P274" s="259"/>
      <c r="Q274" s="259"/>
      <c r="R274" s="259"/>
      <c r="S274" s="259"/>
      <c r="T274" s="26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1" t="s">
        <v>132</v>
      </c>
      <c r="AU274" s="261" t="s">
        <v>85</v>
      </c>
      <c r="AV274" s="13" t="s">
        <v>85</v>
      </c>
      <c r="AW274" s="13" t="s">
        <v>32</v>
      </c>
      <c r="AX274" s="13" t="s">
        <v>76</v>
      </c>
      <c r="AY274" s="261" t="s">
        <v>122</v>
      </c>
    </row>
    <row r="275" s="14" customFormat="1">
      <c r="A275" s="14"/>
      <c r="B275" s="262"/>
      <c r="C275" s="263"/>
      <c r="D275" s="252" t="s">
        <v>132</v>
      </c>
      <c r="E275" s="264" t="s">
        <v>1</v>
      </c>
      <c r="F275" s="265" t="s">
        <v>133</v>
      </c>
      <c r="G275" s="263"/>
      <c r="H275" s="266">
        <v>33.134999999999998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2" t="s">
        <v>132</v>
      </c>
      <c r="AU275" s="272" t="s">
        <v>85</v>
      </c>
      <c r="AV275" s="14" t="s">
        <v>134</v>
      </c>
      <c r="AW275" s="14" t="s">
        <v>32</v>
      </c>
      <c r="AX275" s="14" t="s">
        <v>33</v>
      </c>
      <c r="AY275" s="272" t="s">
        <v>122</v>
      </c>
    </row>
    <row r="276" s="2" customFormat="1" ht="16.5" customHeight="1">
      <c r="A276" s="38"/>
      <c r="B276" s="39"/>
      <c r="C276" s="236" t="s">
        <v>181</v>
      </c>
      <c r="D276" s="236" t="s">
        <v>126</v>
      </c>
      <c r="E276" s="237" t="s">
        <v>387</v>
      </c>
      <c r="F276" s="238" t="s">
        <v>388</v>
      </c>
      <c r="G276" s="239" t="s">
        <v>203</v>
      </c>
      <c r="H276" s="240">
        <v>1051.9000000000001</v>
      </c>
      <c r="I276" s="241"/>
      <c r="J276" s="242">
        <f>ROUND(I276*H276,2)</f>
        <v>0</v>
      </c>
      <c r="K276" s="243"/>
      <c r="L276" s="44"/>
      <c r="M276" s="244" t="s">
        <v>1</v>
      </c>
      <c r="N276" s="245" t="s">
        <v>41</v>
      </c>
      <c r="O276" s="91"/>
      <c r="P276" s="246">
        <f>O276*H276</f>
        <v>0</v>
      </c>
      <c r="Q276" s="246">
        <v>0</v>
      </c>
      <c r="R276" s="246">
        <f>Q276*H276</f>
        <v>0</v>
      </c>
      <c r="S276" s="246">
        <v>0</v>
      </c>
      <c r="T276" s="24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8" t="s">
        <v>134</v>
      </c>
      <c r="AT276" s="248" t="s">
        <v>126</v>
      </c>
      <c r="AU276" s="248" t="s">
        <v>85</v>
      </c>
      <c r="AY276" s="17" t="s">
        <v>122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7" t="s">
        <v>33</v>
      </c>
      <c r="BK276" s="249">
        <f>ROUND(I276*H276,2)</f>
        <v>0</v>
      </c>
      <c r="BL276" s="17" t="s">
        <v>134</v>
      </c>
      <c r="BM276" s="248" t="s">
        <v>389</v>
      </c>
    </row>
    <row r="277" s="13" customFormat="1">
      <c r="A277" s="13"/>
      <c r="B277" s="250"/>
      <c r="C277" s="251"/>
      <c r="D277" s="252" t="s">
        <v>132</v>
      </c>
      <c r="E277" s="253" t="s">
        <v>1</v>
      </c>
      <c r="F277" s="254" t="s">
        <v>390</v>
      </c>
      <c r="G277" s="251"/>
      <c r="H277" s="255">
        <v>1051.9000000000001</v>
      </c>
      <c r="I277" s="256"/>
      <c r="J277" s="251"/>
      <c r="K277" s="251"/>
      <c r="L277" s="257"/>
      <c r="M277" s="258"/>
      <c r="N277" s="259"/>
      <c r="O277" s="259"/>
      <c r="P277" s="259"/>
      <c r="Q277" s="259"/>
      <c r="R277" s="259"/>
      <c r="S277" s="259"/>
      <c r="T277" s="26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1" t="s">
        <v>132</v>
      </c>
      <c r="AU277" s="261" t="s">
        <v>85</v>
      </c>
      <c r="AV277" s="13" t="s">
        <v>85</v>
      </c>
      <c r="AW277" s="13" t="s">
        <v>32</v>
      </c>
      <c r="AX277" s="13" t="s">
        <v>76</v>
      </c>
      <c r="AY277" s="261" t="s">
        <v>122</v>
      </c>
    </row>
    <row r="278" s="14" customFormat="1">
      <c r="A278" s="14"/>
      <c r="B278" s="262"/>
      <c r="C278" s="263"/>
      <c r="D278" s="252" t="s">
        <v>132</v>
      </c>
      <c r="E278" s="264" t="s">
        <v>1</v>
      </c>
      <c r="F278" s="265" t="s">
        <v>133</v>
      </c>
      <c r="G278" s="263"/>
      <c r="H278" s="266">
        <v>1051.9000000000001</v>
      </c>
      <c r="I278" s="267"/>
      <c r="J278" s="263"/>
      <c r="K278" s="263"/>
      <c r="L278" s="268"/>
      <c r="M278" s="269"/>
      <c r="N278" s="270"/>
      <c r="O278" s="270"/>
      <c r="P278" s="270"/>
      <c r="Q278" s="270"/>
      <c r="R278" s="270"/>
      <c r="S278" s="270"/>
      <c r="T278" s="27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2" t="s">
        <v>132</v>
      </c>
      <c r="AU278" s="272" t="s">
        <v>85</v>
      </c>
      <c r="AV278" s="14" t="s">
        <v>134</v>
      </c>
      <c r="AW278" s="14" t="s">
        <v>32</v>
      </c>
      <c r="AX278" s="14" t="s">
        <v>33</v>
      </c>
      <c r="AY278" s="272" t="s">
        <v>122</v>
      </c>
    </row>
    <row r="279" s="2" customFormat="1" ht="16.5" customHeight="1">
      <c r="A279" s="38"/>
      <c r="B279" s="39"/>
      <c r="C279" s="236" t="s">
        <v>391</v>
      </c>
      <c r="D279" s="236" t="s">
        <v>126</v>
      </c>
      <c r="E279" s="237" t="s">
        <v>392</v>
      </c>
      <c r="F279" s="238" t="s">
        <v>393</v>
      </c>
      <c r="G279" s="239" t="s">
        <v>394</v>
      </c>
      <c r="H279" s="240">
        <v>21</v>
      </c>
      <c r="I279" s="241"/>
      <c r="J279" s="242">
        <f>ROUND(I279*H279,2)</f>
        <v>0</v>
      </c>
      <c r="K279" s="243"/>
      <c r="L279" s="44"/>
      <c r="M279" s="244" t="s">
        <v>1</v>
      </c>
      <c r="N279" s="245" t="s">
        <v>41</v>
      </c>
      <c r="O279" s="91"/>
      <c r="P279" s="246">
        <f>O279*H279</f>
        <v>0</v>
      </c>
      <c r="Q279" s="246">
        <v>0.00036000000000000002</v>
      </c>
      <c r="R279" s="246">
        <f>Q279*H279</f>
        <v>0.0075600000000000007</v>
      </c>
      <c r="S279" s="246">
        <v>0</v>
      </c>
      <c r="T279" s="24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8" t="s">
        <v>134</v>
      </c>
      <c r="AT279" s="248" t="s">
        <v>126</v>
      </c>
      <c r="AU279" s="248" t="s">
        <v>85</v>
      </c>
      <c r="AY279" s="17" t="s">
        <v>122</v>
      </c>
      <c r="BE279" s="249">
        <f>IF(N279="základní",J279,0)</f>
        <v>0</v>
      </c>
      <c r="BF279" s="249">
        <f>IF(N279="snížená",J279,0)</f>
        <v>0</v>
      </c>
      <c r="BG279" s="249">
        <f>IF(N279="zákl. přenesená",J279,0)</f>
        <v>0</v>
      </c>
      <c r="BH279" s="249">
        <f>IF(N279="sníž. přenesená",J279,0)</f>
        <v>0</v>
      </c>
      <c r="BI279" s="249">
        <f>IF(N279="nulová",J279,0)</f>
        <v>0</v>
      </c>
      <c r="BJ279" s="17" t="s">
        <v>33</v>
      </c>
      <c r="BK279" s="249">
        <f>ROUND(I279*H279,2)</f>
        <v>0</v>
      </c>
      <c r="BL279" s="17" t="s">
        <v>134</v>
      </c>
      <c r="BM279" s="248" t="s">
        <v>395</v>
      </c>
    </row>
    <row r="280" s="13" customFormat="1">
      <c r="A280" s="13"/>
      <c r="B280" s="250"/>
      <c r="C280" s="251"/>
      <c r="D280" s="252" t="s">
        <v>132</v>
      </c>
      <c r="E280" s="253" t="s">
        <v>1</v>
      </c>
      <c r="F280" s="254" t="s">
        <v>396</v>
      </c>
      <c r="G280" s="251"/>
      <c r="H280" s="255">
        <v>16</v>
      </c>
      <c r="I280" s="256"/>
      <c r="J280" s="251"/>
      <c r="K280" s="251"/>
      <c r="L280" s="257"/>
      <c r="M280" s="258"/>
      <c r="N280" s="259"/>
      <c r="O280" s="259"/>
      <c r="P280" s="259"/>
      <c r="Q280" s="259"/>
      <c r="R280" s="259"/>
      <c r="S280" s="259"/>
      <c r="T280" s="26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1" t="s">
        <v>132</v>
      </c>
      <c r="AU280" s="261" t="s">
        <v>85</v>
      </c>
      <c r="AV280" s="13" t="s">
        <v>85</v>
      </c>
      <c r="AW280" s="13" t="s">
        <v>32</v>
      </c>
      <c r="AX280" s="13" t="s">
        <v>76</v>
      </c>
      <c r="AY280" s="261" t="s">
        <v>122</v>
      </c>
    </row>
    <row r="281" s="13" customFormat="1">
      <c r="A281" s="13"/>
      <c r="B281" s="250"/>
      <c r="C281" s="251"/>
      <c r="D281" s="252" t="s">
        <v>132</v>
      </c>
      <c r="E281" s="253" t="s">
        <v>1</v>
      </c>
      <c r="F281" s="254" t="s">
        <v>397</v>
      </c>
      <c r="G281" s="251"/>
      <c r="H281" s="255">
        <v>5</v>
      </c>
      <c r="I281" s="256"/>
      <c r="J281" s="251"/>
      <c r="K281" s="251"/>
      <c r="L281" s="257"/>
      <c r="M281" s="258"/>
      <c r="N281" s="259"/>
      <c r="O281" s="259"/>
      <c r="P281" s="259"/>
      <c r="Q281" s="259"/>
      <c r="R281" s="259"/>
      <c r="S281" s="259"/>
      <c r="T281" s="26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1" t="s">
        <v>132</v>
      </c>
      <c r="AU281" s="261" t="s">
        <v>85</v>
      </c>
      <c r="AV281" s="13" t="s">
        <v>85</v>
      </c>
      <c r="AW281" s="13" t="s">
        <v>32</v>
      </c>
      <c r="AX281" s="13" t="s">
        <v>76</v>
      </c>
      <c r="AY281" s="261" t="s">
        <v>122</v>
      </c>
    </row>
    <row r="282" s="14" customFormat="1">
      <c r="A282" s="14"/>
      <c r="B282" s="262"/>
      <c r="C282" s="263"/>
      <c r="D282" s="252" t="s">
        <v>132</v>
      </c>
      <c r="E282" s="264" t="s">
        <v>1</v>
      </c>
      <c r="F282" s="265" t="s">
        <v>133</v>
      </c>
      <c r="G282" s="263"/>
      <c r="H282" s="266">
        <v>21</v>
      </c>
      <c r="I282" s="267"/>
      <c r="J282" s="263"/>
      <c r="K282" s="263"/>
      <c r="L282" s="268"/>
      <c r="M282" s="269"/>
      <c r="N282" s="270"/>
      <c r="O282" s="270"/>
      <c r="P282" s="270"/>
      <c r="Q282" s="270"/>
      <c r="R282" s="270"/>
      <c r="S282" s="270"/>
      <c r="T282" s="27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2" t="s">
        <v>132</v>
      </c>
      <c r="AU282" s="272" t="s">
        <v>85</v>
      </c>
      <c r="AV282" s="14" t="s">
        <v>134</v>
      </c>
      <c r="AW282" s="14" t="s">
        <v>32</v>
      </c>
      <c r="AX282" s="14" t="s">
        <v>33</v>
      </c>
      <c r="AY282" s="272" t="s">
        <v>122</v>
      </c>
    </row>
    <row r="283" s="2" customFormat="1" ht="16.5" customHeight="1">
      <c r="A283" s="38"/>
      <c r="B283" s="39"/>
      <c r="C283" s="236" t="s">
        <v>398</v>
      </c>
      <c r="D283" s="236" t="s">
        <v>126</v>
      </c>
      <c r="E283" s="237" t="s">
        <v>399</v>
      </c>
      <c r="F283" s="238" t="s">
        <v>400</v>
      </c>
      <c r="G283" s="239" t="s">
        <v>394</v>
      </c>
      <c r="H283" s="240">
        <v>21</v>
      </c>
      <c r="I283" s="241"/>
      <c r="J283" s="242">
        <f>ROUND(I283*H283,2)</f>
        <v>0</v>
      </c>
      <c r="K283" s="243"/>
      <c r="L283" s="44"/>
      <c r="M283" s="244" t="s">
        <v>1</v>
      </c>
      <c r="N283" s="245" t="s">
        <v>41</v>
      </c>
      <c r="O283" s="91"/>
      <c r="P283" s="246">
        <f>O283*H283</f>
        <v>0</v>
      </c>
      <c r="Q283" s="246">
        <v>0.00036000000000000002</v>
      </c>
      <c r="R283" s="246">
        <f>Q283*H283</f>
        <v>0.0075600000000000007</v>
      </c>
      <c r="S283" s="246">
        <v>0</v>
      </c>
      <c r="T283" s="24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8" t="s">
        <v>134</v>
      </c>
      <c r="AT283" s="248" t="s">
        <v>126</v>
      </c>
      <c r="AU283" s="248" t="s">
        <v>85</v>
      </c>
      <c r="AY283" s="17" t="s">
        <v>122</v>
      </c>
      <c r="BE283" s="249">
        <f>IF(N283="základní",J283,0)</f>
        <v>0</v>
      </c>
      <c r="BF283" s="249">
        <f>IF(N283="snížená",J283,0)</f>
        <v>0</v>
      </c>
      <c r="BG283" s="249">
        <f>IF(N283="zákl. přenesená",J283,0)</f>
        <v>0</v>
      </c>
      <c r="BH283" s="249">
        <f>IF(N283="sníž. přenesená",J283,0)</f>
        <v>0</v>
      </c>
      <c r="BI283" s="249">
        <f>IF(N283="nulová",J283,0)</f>
        <v>0</v>
      </c>
      <c r="BJ283" s="17" t="s">
        <v>33</v>
      </c>
      <c r="BK283" s="249">
        <f>ROUND(I283*H283,2)</f>
        <v>0</v>
      </c>
      <c r="BL283" s="17" t="s">
        <v>134</v>
      </c>
      <c r="BM283" s="248" t="s">
        <v>401</v>
      </c>
    </row>
    <row r="284" s="13" customFormat="1">
      <c r="A284" s="13"/>
      <c r="B284" s="250"/>
      <c r="C284" s="251"/>
      <c r="D284" s="252" t="s">
        <v>132</v>
      </c>
      <c r="E284" s="253" t="s">
        <v>1</v>
      </c>
      <c r="F284" s="254" t="s">
        <v>396</v>
      </c>
      <c r="G284" s="251"/>
      <c r="H284" s="255">
        <v>16</v>
      </c>
      <c r="I284" s="256"/>
      <c r="J284" s="251"/>
      <c r="K284" s="251"/>
      <c r="L284" s="257"/>
      <c r="M284" s="258"/>
      <c r="N284" s="259"/>
      <c r="O284" s="259"/>
      <c r="P284" s="259"/>
      <c r="Q284" s="259"/>
      <c r="R284" s="259"/>
      <c r="S284" s="259"/>
      <c r="T284" s="26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1" t="s">
        <v>132</v>
      </c>
      <c r="AU284" s="261" t="s">
        <v>85</v>
      </c>
      <c r="AV284" s="13" t="s">
        <v>85</v>
      </c>
      <c r="AW284" s="13" t="s">
        <v>32</v>
      </c>
      <c r="AX284" s="13" t="s">
        <v>76</v>
      </c>
      <c r="AY284" s="261" t="s">
        <v>122</v>
      </c>
    </row>
    <row r="285" s="13" customFormat="1">
      <c r="A285" s="13"/>
      <c r="B285" s="250"/>
      <c r="C285" s="251"/>
      <c r="D285" s="252" t="s">
        <v>132</v>
      </c>
      <c r="E285" s="253" t="s">
        <v>1</v>
      </c>
      <c r="F285" s="254" t="s">
        <v>397</v>
      </c>
      <c r="G285" s="251"/>
      <c r="H285" s="255">
        <v>5</v>
      </c>
      <c r="I285" s="256"/>
      <c r="J285" s="251"/>
      <c r="K285" s="251"/>
      <c r="L285" s="257"/>
      <c r="M285" s="258"/>
      <c r="N285" s="259"/>
      <c r="O285" s="259"/>
      <c r="P285" s="259"/>
      <c r="Q285" s="259"/>
      <c r="R285" s="259"/>
      <c r="S285" s="259"/>
      <c r="T285" s="26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1" t="s">
        <v>132</v>
      </c>
      <c r="AU285" s="261" t="s">
        <v>85</v>
      </c>
      <c r="AV285" s="13" t="s">
        <v>85</v>
      </c>
      <c r="AW285" s="13" t="s">
        <v>32</v>
      </c>
      <c r="AX285" s="13" t="s">
        <v>76</v>
      </c>
      <c r="AY285" s="261" t="s">
        <v>122</v>
      </c>
    </row>
    <row r="286" s="14" customFormat="1">
      <c r="A286" s="14"/>
      <c r="B286" s="262"/>
      <c r="C286" s="263"/>
      <c r="D286" s="252" t="s">
        <v>132</v>
      </c>
      <c r="E286" s="264" t="s">
        <v>1</v>
      </c>
      <c r="F286" s="265" t="s">
        <v>133</v>
      </c>
      <c r="G286" s="263"/>
      <c r="H286" s="266">
        <v>21</v>
      </c>
      <c r="I286" s="267"/>
      <c r="J286" s="263"/>
      <c r="K286" s="263"/>
      <c r="L286" s="268"/>
      <c r="M286" s="269"/>
      <c r="N286" s="270"/>
      <c r="O286" s="270"/>
      <c r="P286" s="270"/>
      <c r="Q286" s="270"/>
      <c r="R286" s="270"/>
      <c r="S286" s="270"/>
      <c r="T286" s="27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2" t="s">
        <v>132</v>
      </c>
      <c r="AU286" s="272" t="s">
        <v>85</v>
      </c>
      <c r="AV286" s="14" t="s">
        <v>134</v>
      </c>
      <c r="AW286" s="14" t="s">
        <v>32</v>
      </c>
      <c r="AX286" s="14" t="s">
        <v>33</v>
      </c>
      <c r="AY286" s="272" t="s">
        <v>122</v>
      </c>
    </row>
    <row r="287" s="2" customFormat="1" ht="24" customHeight="1">
      <c r="A287" s="38"/>
      <c r="B287" s="39"/>
      <c r="C287" s="236" t="s">
        <v>402</v>
      </c>
      <c r="D287" s="236" t="s">
        <v>126</v>
      </c>
      <c r="E287" s="237" t="s">
        <v>403</v>
      </c>
      <c r="F287" s="238" t="s">
        <v>404</v>
      </c>
      <c r="G287" s="239" t="s">
        <v>223</v>
      </c>
      <c r="H287" s="240">
        <v>190</v>
      </c>
      <c r="I287" s="241"/>
      <c r="J287" s="242">
        <f>ROUND(I287*H287,2)</f>
        <v>0</v>
      </c>
      <c r="K287" s="243"/>
      <c r="L287" s="44"/>
      <c r="M287" s="244" t="s">
        <v>1</v>
      </c>
      <c r="N287" s="245" t="s">
        <v>41</v>
      </c>
      <c r="O287" s="91"/>
      <c r="P287" s="246">
        <f>O287*H287</f>
        <v>0</v>
      </c>
      <c r="Q287" s="246">
        <v>0.01125</v>
      </c>
      <c r="R287" s="246">
        <f>Q287*H287</f>
        <v>2.1374999999999997</v>
      </c>
      <c r="S287" s="246">
        <v>0</v>
      </c>
      <c r="T287" s="24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8" t="s">
        <v>134</v>
      </c>
      <c r="AT287" s="248" t="s">
        <v>126</v>
      </c>
      <c r="AU287" s="248" t="s">
        <v>85</v>
      </c>
      <c r="AY287" s="17" t="s">
        <v>122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7" t="s">
        <v>33</v>
      </c>
      <c r="BK287" s="249">
        <f>ROUND(I287*H287,2)</f>
        <v>0</v>
      </c>
      <c r="BL287" s="17" t="s">
        <v>134</v>
      </c>
      <c r="BM287" s="248" t="s">
        <v>405</v>
      </c>
    </row>
    <row r="288" s="13" customFormat="1">
      <c r="A288" s="13"/>
      <c r="B288" s="250"/>
      <c r="C288" s="251"/>
      <c r="D288" s="252" t="s">
        <v>132</v>
      </c>
      <c r="E288" s="253" t="s">
        <v>1</v>
      </c>
      <c r="F288" s="254" t="s">
        <v>406</v>
      </c>
      <c r="G288" s="251"/>
      <c r="H288" s="255">
        <v>150</v>
      </c>
      <c r="I288" s="256"/>
      <c r="J288" s="251"/>
      <c r="K288" s="251"/>
      <c r="L288" s="257"/>
      <c r="M288" s="258"/>
      <c r="N288" s="259"/>
      <c r="O288" s="259"/>
      <c r="P288" s="259"/>
      <c r="Q288" s="259"/>
      <c r="R288" s="259"/>
      <c r="S288" s="259"/>
      <c r="T288" s="26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1" t="s">
        <v>132</v>
      </c>
      <c r="AU288" s="261" t="s">
        <v>85</v>
      </c>
      <c r="AV288" s="13" t="s">
        <v>85</v>
      </c>
      <c r="AW288" s="13" t="s">
        <v>32</v>
      </c>
      <c r="AX288" s="13" t="s">
        <v>76</v>
      </c>
      <c r="AY288" s="261" t="s">
        <v>122</v>
      </c>
    </row>
    <row r="289" s="13" customFormat="1">
      <c r="A289" s="13"/>
      <c r="B289" s="250"/>
      <c r="C289" s="251"/>
      <c r="D289" s="252" t="s">
        <v>132</v>
      </c>
      <c r="E289" s="253" t="s">
        <v>1</v>
      </c>
      <c r="F289" s="254" t="s">
        <v>407</v>
      </c>
      <c r="G289" s="251"/>
      <c r="H289" s="255">
        <v>40</v>
      </c>
      <c r="I289" s="256"/>
      <c r="J289" s="251"/>
      <c r="K289" s="251"/>
      <c r="L289" s="257"/>
      <c r="M289" s="258"/>
      <c r="N289" s="259"/>
      <c r="O289" s="259"/>
      <c r="P289" s="259"/>
      <c r="Q289" s="259"/>
      <c r="R289" s="259"/>
      <c r="S289" s="259"/>
      <c r="T289" s="26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1" t="s">
        <v>132</v>
      </c>
      <c r="AU289" s="261" t="s">
        <v>85</v>
      </c>
      <c r="AV289" s="13" t="s">
        <v>85</v>
      </c>
      <c r="AW289" s="13" t="s">
        <v>32</v>
      </c>
      <c r="AX289" s="13" t="s">
        <v>76</v>
      </c>
      <c r="AY289" s="261" t="s">
        <v>122</v>
      </c>
    </row>
    <row r="290" s="14" customFormat="1">
      <c r="A290" s="14"/>
      <c r="B290" s="262"/>
      <c r="C290" s="263"/>
      <c r="D290" s="252" t="s">
        <v>132</v>
      </c>
      <c r="E290" s="264" t="s">
        <v>1</v>
      </c>
      <c r="F290" s="265" t="s">
        <v>133</v>
      </c>
      <c r="G290" s="263"/>
      <c r="H290" s="266">
        <v>190</v>
      </c>
      <c r="I290" s="267"/>
      <c r="J290" s="263"/>
      <c r="K290" s="263"/>
      <c r="L290" s="268"/>
      <c r="M290" s="269"/>
      <c r="N290" s="270"/>
      <c r="O290" s="270"/>
      <c r="P290" s="270"/>
      <c r="Q290" s="270"/>
      <c r="R290" s="270"/>
      <c r="S290" s="270"/>
      <c r="T290" s="27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2" t="s">
        <v>132</v>
      </c>
      <c r="AU290" s="272" t="s">
        <v>85</v>
      </c>
      <c r="AV290" s="14" t="s">
        <v>134</v>
      </c>
      <c r="AW290" s="14" t="s">
        <v>32</v>
      </c>
      <c r="AX290" s="14" t="s">
        <v>33</v>
      </c>
      <c r="AY290" s="272" t="s">
        <v>122</v>
      </c>
    </row>
    <row r="291" s="12" customFormat="1" ht="22.8" customHeight="1">
      <c r="A291" s="12"/>
      <c r="B291" s="220"/>
      <c r="C291" s="221"/>
      <c r="D291" s="222" t="s">
        <v>75</v>
      </c>
      <c r="E291" s="234" t="s">
        <v>85</v>
      </c>
      <c r="F291" s="234" t="s">
        <v>408</v>
      </c>
      <c r="G291" s="221"/>
      <c r="H291" s="221"/>
      <c r="I291" s="224"/>
      <c r="J291" s="235">
        <f>BK291</f>
        <v>0</v>
      </c>
      <c r="K291" s="221"/>
      <c r="L291" s="226"/>
      <c r="M291" s="227"/>
      <c r="N291" s="228"/>
      <c r="O291" s="228"/>
      <c r="P291" s="229">
        <f>SUM(P292:P320)</f>
        <v>0</v>
      </c>
      <c r="Q291" s="228"/>
      <c r="R291" s="229">
        <f>SUM(R292:R320)</f>
        <v>124.03709804</v>
      </c>
      <c r="S291" s="228"/>
      <c r="T291" s="230">
        <f>SUM(T292:T320)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31" t="s">
        <v>33</v>
      </c>
      <c r="AT291" s="232" t="s">
        <v>75</v>
      </c>
      <c r="AU291" s="232" t="s">
        <v>33</v>
      </c>
      <c r="AY291" s="231" t="s">
        <v>122</v>
      </c>
      <c r="BK291" s="233">
        <f>SUM(BK292:BK320)</f>
        <v>0</v>
      </c>
    </row>
    <row r="292" s="2" customFormat="1" ht="24" customHeight="1">
      <c r="A292" s="38"/>
      <c r="B292" s="39"/>
      <c r="C292" s="236" t="s">
        <v>409</v>
      </c>
      <c r="D292" s="236" t="s">
        <v>126</v>
      </c>
      <c r="E292" s="237" t="s">
        <v>410</v>
      </c>
      <c r="F292" s="238" t="s">
        <v>411</v>
      </c>
      <c r="G292" s="239" t="s">
        <v>230</v>
      </c>
      <c r="H292" s="240">
        <v>26.010000000000002</v>
      </c>
      <c r="I292" s="241"/>
      <c r="J292" s="242">
        <f>ROUND(I292*H292,2)</f>
        <v>0</v>
      </c>
      <c r="K292" s="243"/>
      <c r="L292" s="44"/>
      <c r="M292" s="244" t="s">
        <v>1</v>
      </c>
      <c r="N292" s="245" t="s">
        <v>41</v>
      </c>
      <c r="O292" s="91"/>
      <c r="P292" s="246">
        <f>O292*H292</f>
        <v>0</v>
      </c>
      <c r="Q292" s="246">
        <v>2.5517799999999999</v>
      </c>
      <c r="R292" s="246">
        <f>Q292*H292</f>
        <v>66.371797799999996</v>
      </c>
      <c r="S292" s="246">
        <v>0</v>
      </c>
      <c r="T292" s="247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8" t="s">
        <v>134</v>
      </c>
      <c r="AT292" s="248" t="s">
        <v>126</v>
      </c>
      <c r="AU292" s="248" t="s">
        <v>85</v>
      </c>
      <c r="AY292" s="17" t="s">
        <v>122</v>
      </c>
      <c r="BE292" s="249">
        <f>IF(N292="základní",J292,0)</f>
        <v>0</v>
      </c>
      <c r="BF292" s="249">
        <f>IF(N292="snížená",J292,0)</f>
        <v>0</v>
      </c>
      <c r="BG292" s="249">
        <f>IF(N292="zákl. přenesená",J292,0)</f>
        <v>0</v>
      </c>
      <c r="BH292" s="249">
        <f>IF(N292="sníž. přenesená",J292,0)</f>
        <v>0</v>
      </c>
      <c r="BI292" s="249">
        <f>IF(N292="nulová",J292,0)</f>
        <v>0</v>
      </c>
      <c r="BJ292" s="17" t="s">
        <v>33</v>
      </c>
      <c r="BK292" s="249">
        <f>ROUND(I292*H292,2)</f>
        <v>0</v>
      </c>
      <c r="BL292" s="17" t="s">
        <v>134</v>
      </c>
      <c r="BM292" s="248" t="s">
        <v>412</v>
      </c>
    </row>
    <row r="293" s="13" customFormat="1">
      <c r="A293" s="13"/>
      <c r="B293" s="250"/>
      <c r="C293" s="251"/>
      <c r="D293" s="252" t="s">
        <v>132</v>
      </c>
      <c r="E293" s="253" t="s">
        <v>1</v>
      </c>
      <c r="F293" s="254" t="s">
        <v>413</v>
      </c>
      <c r="G293" s="251"/>
      <c r="H293" s="255">
        <v>10.19</v>
      </c>
      <c r="I293" s="256"/>
      <c r="J293" s="251"/>
      <c r="K293" s="251"/>
      <c r="L293" s="257"/>
      <c r="M293" s="258"/>
      <c r="N293" s="259"/>
      <c r="O293" s="259"/>
      <c r="P293" s="259"/>
      <c r="Q293" s="259"/>
      <c r="R293" s="259"/>
      <c r="S293" s="259"/>
      <c r="T293" s="26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1" t="s">
        <v>132</v>
      </c>
      <c r="AU293" s="261" t="s">
        <v>85</v>
      </c>
      <c r="AV293" s="13" t="s">
        <v>85</v>
      </c>
      <c r="AW293" s="13" t="s">
        <v>32</v>
      </c>
      <c r="AX293" s="13" t="s">
        <v>76</v>
      </c>
      <c r="AY293" s="261" t="s">
        <v>122</v>
      </c>
    </row>
    <row r="294" s="13" customFormat="1">
      <c r="A294" s="13"/>
      <c r="B294" s="250"/>
      <c r="C294" s="251"/>
      <c r="D294" s="252" t="s">
        <v>132</v>
      </c>
      <c r="E294" s="253" t="s">
        <v>1</v>
      </c>
      <c r="F294" s="254" t="s">
        <v>414</v>
      </c>
      <c r="G294" s="251"/>
      <c r="H294" s="255">
        <v>12.529999999999999</v>
      </c>
      <c r="I294" s="256"/>
      <c r="J294" s="251"/>
      <c r="K294" s="251"/>
      <c r="L294" s="257"/>
      <c r="M294" s="258"/>
      <c r="N294" s="259"/>
      <c r="O294" s="259"/>
      <c r="P294" s="259"/>
      <c r="Q294" s="259"/>
      <c r="R294" s="259"/>
      <c r="S294" s="259"/>
      <c r="T294" s="26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1" t="s">
        <v>132</v>
      </c>
      <c r="AU294" s="261" t="s">
        <v>85</v>
      </c>
      <c r="AV294" s="13" t="s">
        <v>85</v>
      </c>
      <c r="AW294" s="13" t="s">
        <v>32</v>
      </c>
      <c r="AX294" s="13" t="s">
        <v>76</v>
      </c>
      <c r="AY294" s="261" t="s">
        <v>122</v>
      </c>
    </row>
    <row r="295" s="13" customFormat="1">
      <c r="A295" s="13"/>
      <c r="B295" s="250"/>
      <c r="C295" s="251"/>
      <c r="D295" s="252" t="s">
        <v>132</v>
      </c>
      <c r="E295" s="253" t="s">
        <v>1</v>
      </c>
      <c r="F295" s="254" t="s">
        <v>415</v>
      </c>
      <c r="G295" s="251"/>
      <c r="H295" s="255">
        <v>0.31</v>
      </c>
      <c r="I295" s="256"/>
      <c r="J295" s="251"/>
      <c r="K295" s="251"/>
      <c r="L295" s="257"/>
      <c r="M295" s="258"/>
      <c r="N295" s="259"/>
      <c r="O295" s="259"/>
      <c r="P295" s="259"/>
      <c r="Q295" s="259"/>
      <c r="R295" s="259"/>
      <c r="S295" s="259"/>
      <c r="T295" s="26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1" t="s">
        <v>132</v>
      </c>
      <c r="AU295" s="261" t="s">
        <v>85</v>
      </c>
      <c r="AV295" s="13" t="s">
        <v>85</v>
      </c>
      <c r="AW295" s="13" t="s">
        <v>32</v>
      </c>
      <c r="AX295" s="13" t="s">
        <v>76</v>
      </c>
      <c r="AY295" s="261" t="s">
        <v>122</v>
      </c>
    </row>
    <row r="296" s="13" customFormat="1">
      <c r="A296" s="13"/>
      <c r="B296" s="250"/>
      <c r="C296" s="251"/>
      <c r="D296" s="252" t="s">
        <v>132</v>
      </c>
      <c r="E296" s="253" t="s">
        <v>1</v>
      </c>
      <c r="F296" s="254" t="s">
        <v>416</v>
      </c>
      <c r="G296" s="251"/>
      <c r="H296" s="255">
        <v>0.28000000000000003</v>
      </c>
      <c r="I296" s="256"/>
      <c r="J296" s="251"/>
      <c r="K296" s="251"/>
      <c r="L296" s="257"/>
      <c r="M296" s="258"/>
      <c r="N296" s="259"/>
      <c r="O296" s="259"/>
      <c r="P296" s="259"/>
      <c r="Q296" s="259"/>
      <c r="R296" s="259"/>
      <c r="S296" s="259"/>
      <c r="T296" s="26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1" t="s">
        <v>132</v>
      </c>
      <c r="AU296" s="261" t="s">
        <v>85</v>
      </c>
      <c r="AV296" s="13" t="s">
        <v>85</v>
      </c>
      <c r="AW296" s="13" t="s">
        <v>32</v>
      </c>
      <c r="AX296" s="13" t="s">
        <v>76</v>
      </c>
      <c r="AY296" s="261" t="s">
        <v>122</v>
      </c>
    </row>
    <row r="297" s="13" customFormat="1">
      <c r="A297" s="13"/>
      <c r="B297" s="250"/>
      <c r="C297" s="251"/>
      <c r="D297" s="252" t="s">
        <v>132</v>
      </c>
      <c r="E297" s="253" t="s">
        <v>1</v>
      </c>
      <c r="F297" s="254" t="s">
        <v>417</v>
      </c>
      <c r="G297" s="251"/>
      <c r="H297" s="255">
        <v>2.7000000000000002</v>
      </c>
      <c r="I297" s="256"/>
      <c r="J297" s="251"/>
      <c r="K297" s="251"/>
      <c r="L297" s="257"/>
      <c r="M297" s="258"/>
      <c r="N297" s="259"/>
      <c r="O297" s="259"/>
      <c r="P297" s="259"/>
      <c r="Q297" s="259"/>
      <c r="R297" s="259"/>
      <c r="S297" s="259"/>
      <c r="T297" s="26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1" t="s">
        <v>132</v>
      </c>
      <c r="AU297" s="261" t="s">
        <v>85</v>
      </c>
      <c r="AV297" s="13" t="s">
        <v>85</v>
      </c>
      <c r="AW297" s="13" t="s">
        <v>32</v>
      </c>
      <c r="AX297" s="13" t="s">
        <v>76</v>
      </c>
      <c r="AY297" s="261" t="s">
        <v>122</v>
      </c>
    </row>
    <row r="298" s="14" customFormat="1">
      <c r="A298" s="14"/>
      <c r="B298" s="262"/>
      <c r="C298" s="263"/>
      <c r="D298" s="252" t="s">
        <v>132</v>
      </c>
      <c r="E298" s="264" t="s">
        <v>1</v>
      </c>
      <c r="F298" s="265" t="s">
        <v>133</v>
      </c>
      <c r="G298" s="263"/>
      <c r="H298" s="266">
        <v>26.010000000000002</v>
      </c>
      <c r="I298" s="267"/>
      <c r="J298" s="263"/>
      <c r="K298" s="263"/>
      <c r="L298" s="268"/>
      <c r="M298" s="269"/>
      <c r="N298" s="270"/>
      <c r="O298" s="270"/>
      <c r="P298" s="270"/>
      <c r="Q298" s="270"/>
      <c r="R298" s="270"/>
      <c r="S298" s="270"/>
      <c r="T298" s="27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2" t="s">
        <v>132</v>
      </c>
      <c r="AU298" s="272" t="s">
        <v>85</v>
      </c>
      <c r="AV298" s="14" t="s">
        <v>134</v>
      </c>
      <c r="AW298" s="14" t="s">
        <v>32</v>
      </c>
      <c r="AX298" s="14" t="s">
        <v>33</v>
      </c>
      <c r="AY298" s="272" t="s">
        <v>122</v>
      </c>
    </row>
    <row r="299" s="2" customFormat="1" ht="24" customHeight="1">
      <c r="A299" s="38"/>
      <c r="B299" s="39"/>
      <c r="C299" s="236" t="s">
        <v>418</v>
      </c>
      <c r="D299" s="236" t="s">
        <v>126</v>
      </c>
      <c r="E299" s="237" t="s">
        <v>419</v>
      </c>
      <c r="F299" s="238" t="s">
        <v>420</v>
      </c>
      <c r="G299" s="239" t="s">
        <v>230</v>
      </c>
      <c r="H299" s="240">
        <v>23.187999999999999</v>
      </c>
      <c r="I299" s="241"/>
      <c r="J299" s="242">
        <f>ROUND(I299*H299,2)</f>
        <v>0</v>
      </c>
      <c r="K299" s="243"/>
      <c r="L299" s="44"/>
      <c r="M299" s="244" t="s">
        <v>1</v>
      </c>
      <c r="N299" s="245" t="s">
        <v>41</v>
      </c>
      <c r="O299" s="91"/>
      <c r="P299" s="246">
        <f>O299*H299</f>
        <v>0</v>
      </c>
      <c r="Q299" s="246">
        <v>2.1600000000000001</v>
      </c>
      <c r="R299" s="246">
        <f>Q299*H299</f>
        <v>50.086080000000003</v>
      </c>
      <c r="S299" s="246">
        <v>0</v>
      </c>
      <c r="T299" s="247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8" t="s">
        <v>134</v>
      </c>
      <c r="AT299" s="248" t="s">
        <v>126</v>
      </c>
      <c r="AU299" s="248" t="s">
        <v>85</v>
      </c>
      <c r="AY299" s="17" t="s">
        <v>122</v>
      </c>
      <c r="BE299" s="249">
        <f>IF(N299="základní",J299,0)</f>
        <v>0</v>
      </c>
      <c r="BF299" s="249">
        <f>IF(N299="snížená",J299,0)</f>
        <v>0</v>
      </c>
      <c r="BG299" s="249">
        <f>IF(N299="zákl. přenesená",J299,0)</f>
        <v>0</v>
      </c>
      <c r="BH299" s="249">
        <f>IF(N299="sníž. přenesená",J299,0)</f>
        <v>0</v>
      </c>
      <c r="BI299" s="249">
        <f>IF(N299="nulová",J299,0)</f>
        <v>0</v>
      </c>
      <c r="BJ299" s="17" t="s">
        <v>33</v>
      </c>
      <c r="BK299" s="249">
        <f>ROUND(I299*H299,2)</f>
        <v>0</v>
      </c>
      <c r="BL299" s="17" t="s">
        <v>134</v>
      </c>
      <c r="BM299" s="248" t="s">
        <v>421</v>
      </c>
    </row>
    <row r="300" s="13" customFormat="1">
      <c r="A300" s="13"/>
      <c r="B300" s="250"/>
      <c r="C300" s="251"/>
      <c r="D300" s="252" t="s">
        <v>132</v>
      </c>
      <c r="E300" s="253" t="s">
        <v>1</v>
      </c>
      <c r="F300" s="254" t="s">
        <v>422</v>
      </c>
      <c r="G300" s="251"/>
      <c r="H300" s="255">
        <v>10.640000000000001</v>
      </c>
      <c r="I300" s="256"/>
      <c r="J300" s="251"/>
      <c r="K300" s="251"/>
      <c r="L300" s="257"/>
      <c r="M300" s="258"/>
      <c r="N300" s="259"/>
      <c r="O300" s="259"/>
      <c r="P300" s="259"/>
      <c r="Q300" s="259"/>
      <c r="R300" s="259"/>
      <c r="S300" s="259"/>
      <c r="T300" s="26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1" t="s">
        <v>132</v>
      </c>
      <c r="AU300" s="261" t="s">
        <v>85</v>
      </c>
      <c r="AV300" s="13" t="s">
        <v>85</v>
      </c>
      <c r="AW300" s="13" t="s">
        <v>32</v>
      </c>
      <c r="AX300" s="13" t="s">
        <v>76</v>
      </c>
      <c r="AY300" s="261" t="s">
        <v>122</v>
      </c>
    </row>
    <row r="301" s="13" customFormat="1">
      <c r="A301" s="13"/>
      <c r="B301" s="250"/>
      <c r="C301" s="251"/>
      <c r="D301" s="252" t="s">
        <v>132</v>
      </c>
      <c r="E301" s="253" t="s">
        <v>1</v>
      </c>
      <c r="F301" s="254" t="s">
        <v>423</v>
      </c>
      <c r="G301" s="251"/>
      <c r="H301" s="255">
        <v>8.5519999999999996</v>
      </c>
      <c r="I301" s="256"/>
      <c r="J301" s="251"/>
      <c r="K301" s="251"/>
      <c r="L301" s="257"/>
      <c r="M301" s="258"/>
      <c r="N301" s="259"/>
      <c r="O301" s="259"/>
      <c r="P301" s="259"/>
      <c r="Q301" s="259"/>
      <c r="R301" s="259"/>
      <c r="S301" s="259"/>
      <c r="T301" s="26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1" t="s">
        <v>132</v>
      </c>
      <c r="AU301" s="261" t="s">
        <v>85</v>
      </c>
      <c r="AV301" s="13" t="s">
        <v>85</v>
      </c>
      <c r="AW301" s="13" t="s">
        <v>32</v>
      </c>
      <c r="AX301" s="13" t="s">
        <v>76</v>
      </c>
      <c r="AY301" s="261" t="s">
        <v>122</v>
      </c>
    </row>
    <row r="302" s="13" customFormat="1">
      <c r="A302" s="13"/>
      <c r="B302" s="250"/>
      <c r="C302" s="251"/>
      <c r="D302" s="252" t="s">
        <v>132</v>
      </c>
      <c r="E302" s="253" t="s">
        <v>1</v>
      </c>
      <c r="F302" s="254" t="s">
        <v>424</v>
      </c>
      <c r="G302" s="251"/>
      <c r="H302" s="255">
        <v>0.39600000000000002</v>
      </c>
      <c r="I302" s="256"/>
      <c r="J302" s="251"/>
      <c r="K302" s="251"/>
      <c r="L302" s="257"/>
      <c r="M302" s="258"/>
      <c r="N302" s="259"/>
      <c r="O302" s="259"/>
      <c r="P302" s="259"/>
      <c r="Q302" s="259"/>
      <c r="R302" s="259"/>
      <c r="S302" s="259"/>
      <c r="T302" s="26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1" t="s">
        <v>132</v>
      </c>
      <c r="AU302" s="261" t="s">
        <v>85</v>
      </c>
      <c r="AV302" s="13" t="s">
        <v>85</v>
      </c>
      <c r="AW302" s="13" t="s">
        <v>32</v>
      </c>
      <c r="AX302" s="13" t="s">
        <v>76</v>
      </c>
      <c r="AY302" s="261" t="s">
        <v>122</v>
      </c>
    </row>
    <row r="303" s="13" customFormat="1">
      <c r="A303" s="13"/>
      <c r="B303" s="250"/>
      <c r="C303" s="251"/>
      <c r="D303" s="252" t="s">
        <v>132</v>
      </c>
      <c r="E303" s="253" t="s">
        <v>1</v>
      </c>
      <c r="F303" s="254" t="s">
        <v>425</v>
      </c>
      <c r="G303" s="251"/>
      <c r="H303" s="255">
        <v>0.35999999999999999</v>
      </c>
      <c r="I303" s="256"/>
      <c r="J303" s="251"/>
      <c r="K303" s="251"/>
      <c r="L303" s="257"/>
      <c r="M303" s="258"/>
      <c r="N303" s="259"/>
      <c r="O303" s="259"/>
      <c r="P303" s="259"/>
      <c r="Q303" s="259"/>
      <c r="R303" s="259"/>
      <c r="S303" s="259"/>
      <c r="T303" s="26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1" t="s">
        <v>132</v>
      </c>
      <c r="AU303" s="261" t="s">
        <v>85</v>
      </c>
      <c r="AV303" s="13" t="s">
        <v>85</v>
      </c>
      <c r="AW303" s="13" t="s">
        <v>32</v>
      </c>
      <c r="AX303" s="13" t="s">
        <v>76</v>
      </c>
      <c r="AY303" s="261" t="s">
        <v>122</v>
      </c>
    </row>
    <row r="304" s="13" customFormat="1">
      <c r="A304" s="13"/>
      <c r="B304" s="250"/>
      <c r="C304" s="251"/>
      <c r="D304" s="252" t="s">
        <v>132</v>
      </c>
      <c r="E304" s="253" t="s">
        <v>1</v>
      </c>
      <c r="F304" s="254" t="s">
        <v>426</v>
      </c>
      <c r="G304" s="251"/>
      <c r="H304" s="255">
        <v>3.2400000000000002</v>
      </c>
      <c r="I304" s="256"/>
      <c r="J304" s="251"/>
      <c r="K304" s="251"/>
      <c r="L304" s="257"/>
      <c r="M304" s="258"/>
      <c r="N304" s="259"/>
      <c r="O304" s="259"/>
      <c r="P304" s="259"/>
      <c r="Q304" s="259"/>
      <c r="R304" s="259"/>
      <c r="S304" s="259"/>
      <c r="T304" s="26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1" t="s">
        <v>132</v>
      </c>
      <c r="AU304" s="261" t="s">
        <v>85</v>
      </c>
      <c r="AV304" s="13" t="s">
        <v>85</v>
      </c>
      <c r="AW304" s="13" t="s">
        <v>32</v>
      </c>
      <c r="AX304" s="13" t="s">
        <v>76</v>
      </c>
      <c r="AY304" s="261" t="s">
        <v>122</v>
      </c>
    </row>
    <row r="305" s="14" customFormat="1">
      <c r="A305" s="14"/>
      <c r="B305" s="262"/>
      <c r="C305" s="263"/>
      <c r="D305" s="252" t="s">
        <v>132</v>
      </c>
      <c r="E305" s="264" t="s">
        <v>1</v>
      </c>
      <c r="F305" s="265" t="s">
        <v>133</v>
      </c>
      <c r="G305" s="263"/>
      <c r="H305" s="266">
        <v>23.187999999999999</v>
      </c>
      <c r="I305" s="267"/>
      <c r="J305" s="263"/>
      <c r="K305" s="263"/>
      <c r="L305" s="268"/>
      <c r="M305" s="269"/>
      <c r="N305" s="270"/>
      <c r="O305" s="270"/>
      <c r="P305" s="270"/>
      <c r="Q305" s="270"/>
      <c r="R305" s="270"/>
      <c r="S305" s="270"/>
      <c r="T305" s="27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2" t="s">
        <v>132</v>
      </c>
      <c r="AU305" s="272" t="s">
        <v>85</v>
      </c>
      <c r="AV305" s="14" t="s">
        <v>134</v>
      </c>
      <c r="AW305" s="14" t="s">
        <v>32</v>
      </c>
      <c r="AX305" s="14" t="s">
        <v>33</v>
      </c>
      <c r="AY305" s="272" t="s">
        <v>122</v>
      </c>
    </row>
    <row r="306" s="2" customFormat="1" ht="24" customHeight="1">
      <c r="A306" s="38"/>
      <c r="B306" s="39"/>
      <c r="C306" s="236" t="s">
        <v>427</v>
      </c>
      <c r="D306" s="236" t="s">
        <v>126</v>
      </c>
      <c r="E306" s="237" t="s">
        <v>428</v>
      </c>
      <c r="F306" s="238" t="s">
        <v>429</v>
      </c>
      <c r="G306" s="239" t="s">
        <v>230</v>
      </c>
      <c r="H306" s="240">
        <v>3.456</v>
      </c>
      <c r="I306" s="241"/>
      <c r="J306" s="242">
        <f>ROUND(I306*H306,2)</f>
        <v>0</v>
      </c>
      <c r="K306" s="243"/>
      <c r="L306" s="44"/>
      <c r="M306" s="244" t="s">
        <v>1</v>
      </c>
      <c r="N306" s="245" t="s">
        <v>41</v>
      </c>
      <c r="O306" s="91"/>
      <c r="P306" s="246">
        <f>O306*H306</f>
        <v>0</v>
      </c>
      <c r="Q306" s="246">
        <v>1.98</v>
      </c>
      <c r="R306" s="246">
        <f>Q306*H306</f>
        <v>6.8428800000000001</v>
      </c>
      <c r="S306" s="246">
        <v>0</v>
      </c>
      <c r="T306" s="24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8" t="s">
        <v>134</v>
      </c>
      <c r="AT306" s="248" t="s">
        <v>126</v>
      </c>
      <c r="AU306" s="248" t="s">
        <v>85</v>
      </c>
      <c r="AY306" s="17" t="s">
        <v>122</v>
      </c>
      <c r="BE306" s="249">
        <f>IF(N306="základní",J306,0)</f>
        <v>0</v>
      </c>
      <c r="BF306" s="249">
        <f>IF(N306="snížená",J306,0)</f>
        <v>0</v>
      </c>
      <c r="BG306" s="249">
        <f>IF(N306="zákl. přenesená",J306,0)</f>
        <v>0</v>
      </c>
      <c r="BH306" s="249">
        <f>IF(N306="sníž. přenesená",J306,0)</f>
        <v>0</v>
      </c>
      <c r="BI306" s="249">
        <f>IF(N306="nulová",J306,0)</f>
        <v>0</v>
      </c>
      <c r="BJ306" s="17" t="s">
        <v>33</v>
      </c>
      <c r="BK306" s="249">
        <f>ROUND(I306*H306,2)</f>
        <v>0</v>
      </c>
      <c r="BL306" s="17" t="s">
        <v>134</v>
      </c>
      <c r="BM306" s="248" t="s">
        <v>430</v>
      </c>
    </row>
    <row r="307" s="13" customFormat="1">
      <c r="A307" s="13"/>
      <c r="B307" s="250"/>
      <c r="C307" s="251"/>
      <c r="D307" s="252" t="s">
        <v>132</v>
      </c>
      <c r="E307" s="253" t="s">
        <v>1</v>
      </c>
      <c r="F307" s="254" t="s">
        <v>431</v>
      </c>
      <c r="G307" s="251"/>
      <c r="H307" s="255">
        <v>1.968</v>
      </c>
      <c r="I307" s="256"/>
      <c r="J307" s="251"/>
      <c r="K307" s="251"/>
      <c r="L307" s="257"/>
      <c r="M307" s="258"/>
      <c r="N307" s="259"/>
      <c r="O307" s="259"/>
      <c r="P307" s="259"/>
      <c r="Q307" s="259"/>
      <c r="R307" s="259"/>
      <c r="S307" s="259"/>
      <c r="T307" s="26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1" t="s">
        <v>132</v>
      </c>
      <c r="AU307" s="261" t="s">
        <v>85</v>
      </c>
      <c r="AV307" s="13" t="s">
        <v>85</v>
      </c>
      <c r="AW307" s="13" t="s">
        <v>32</v>
      </c>
      <c r="AX307" s="13" t="s">
        <v>76</v>
      </c>
      <c r="AY307" s="261" t="s">
        <v>122</v>
      </c>
    </row>
    <row r="308" s="13" customFormat="1">
      <c r="A308" s="13"/>
      <c r="B308" s="250"/>
      <c r="C308" s="251"/>
      <c r="D308" s="252" t="s">
        <v>132</v>
      </c>
      <c r="E308" s="253" t="s">
        <v>1</v>
      </c>
      <c r="F308" s="254" t="s">
        <v>432</v>
      </c>
      <c r="G308" s="251"/>
      <c r="H308" s="255">
        <v>1.488</v>
      </c>
      <c r="I308" s="256"/>
      <c r="J308" s="251"/>
      <c r="K308" s="251"/>
      <c r="L308" s="257"/>
      <c r="M308" s="258"/>
      <c r="N308" s="259"/>
      <c r="O308" s="259"/>
      <c r="P308" s="259"/>
      <c r="Q308" s="259"/>
      <c r="R308" s="259"/>
      <c r="S308" s="259"/>
      <c r="T308" s="26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1" t="s">
        <v>132</v>
      </c>
      <c r="AU308" s="261" t="s">
        <v>85</v>
      </c>
      <c r="AV308" s="13" t="s">
        <v>85</v>
      </c>
      <c r="AW308" s="13" t="s">
        <v>32</v>
      </c>
      <c r="AX308" s="13" t="s">
        <v>76</v>
      </c>
      <c r="AY308" s="261" t="s">
        <v>122</v>
      </c>
    </row>
    <row r="309" s="14" customFormat="1">
      <c r="A309" s="14"/>
      <c r="B309" s="262"/>
      <c r="C309" s="263"/>
      <c r="D309" s="252" t="s">
        <v>132</v>
      </c>
      <c r="E309" s="264" t="s">
        <v>1</v>
      </c>
      <c r="F309" s="265" t="s">
        <v>133</v>
      </c>
      <c r="G309" s="263"/>
      <c r="H309" s="266">
        <v>3.456</v>
      </c>
      <c r="I309" s="267"/>
      <c r="J309" s="263"/>
      <c r="K309" s="263"/>
      <c r="L309" s="268"/>
      <c r="M309" s="269"/>
      <c r="N309" s="270"/>
      <c r="O309" s="270"/>
      <c r="P309" s="270"/>
      <c r="Q309" s="270"/>
      <c r="R309" s="270"/>
      <c r="S309" s="270"/>
      <c r="T309" s="27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2" t="s">
        <v>132</v>
      </c>
      <c r="AU309" s="272" t="s">
        <v>85</v>
      </c>
      <c r="AV309" s="14" t="s">
        <v>134</v>
      </c>
      <c r="AW309" s="14" t="s">
        <v>32</v>
      </c>
      <c r="AX309" s="14" t="s">
        <v>33</v>
      </c>
      <c r="AY309" s="272" t="s">
        <v>122</v>
      </c>
    </row>
    <row r="310" s="2" customFormat="1" ht="16.5" customHeight="1">
      <c r="A310" s="38"/>
      <c r="B310" s="39"/>
      <c r="C310" s="236" t="s">
        <v>433</v>
      </c>
      <c r="D310" s="236" t="s">
        <v>126</v>
      </c>
      <c r="E310" s="237" t="s">
        <v>434</v>
      </c>
      <c r="F310" s="238" t="s">
        <v>435</v>
      </c>
      <c r="G310" s="239" t="s">
        <v>203</v>
      </c>
      <c r="H310" s="240">
        <v>14.119999999999999</v>
      </c>
      <c r="I310" s="241"/>
      <c r="J310" s="242">
        <f>ROUND(I310*H310,2)</f>
        <v>0</v>
      </c>
      <c r="K310" s="243"/>
      <c r="L310" s="44"/>
      <c r="M310" s="244" t="s">
        <v>1</v>
      </c>
      <c r="N310" s="245" t="s">
        <v>41</v>
      </c>
      <c r="O310" s="91"/>
      <c r="P310" s="246">
        <f>O310*H310</f>
        <v>0</v>
      </c>
      <c r="Q310" s="246">
        <v>0.0045799999999999999</v>
      </c>
      <c r="R310" s="246">
        <f>Q310*H310</f>
        <v>0.064669599999999994</v>
      </c>
      <c r="S310" s="246">
        <v>0</v>
      </c>
      <c r="T310" s="247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48" t="s">
        <v>134</v>
      </c>
      <c r="AT310" s="248" t="s">
        <v>126</v>
      </c>
      <c r="AU310" s="248" t="s">
        <v>85</v>
      </c>
      <c r="AY310" s="17" t="s">
        <v>122</v>
      </c>
      <c r="BE310" s="249">
        <f>IF(N310="základní",J310,0)</f>
        <v>0</v>
      </c>
      <c r="BF310" s="249">
        <f>IF(N310="snížená",J310,0)</f>
        <v>0</v>
      </c>
      <c r="BG310" s="249">
        <f>IF(N310="zákl. přenesená",J310,0)</f>
        <v>0</v>
      </c>
      <c r="BH310" s="249">
        <f>IF(N310="sníž. přenesená",J310,0)</f>
        <v>0</v>
      </c>
      <c r="BI310" s="249">
        <f>IF(N310="nulová",J310,0)</f>
        <v>0</v>
      </c>
      <c r="BJ310" s="17" t="s">
        <v>33</v>
      </c>
      <c r="BK310" s="249">
        <f>ROUND(I310*H310,2)</f>
        <v>0</v>
      </c>
      <c r="BL310" s="17" t="s">
        <v>134</v>
      </c>
      <c r="BM310" s="248" t="s">
        <v>436</v>
      </c>
    </row>
    <row r="311" s="13" customFormat="1">
      <c r="A311" s="13"/>
      <c r="B311" s="250"/>
      <c r="C311" s="251"/>
      <c r="D311" s="252" t="s">
        <v>132</v>
      </c>
      <c r="E311" s="253" t="s">
        <v>1</v>
      </c>
      <c r="F311" s="254" t="s">
        <v>437</v>
      </c>
      <c r="G311" s="251"/>
      <c r="H311" s="255">
        <v>7.6399999999999997</v>
      </c>
      <c r="I311" s="256"/>
      <c r="J311" s="251"/>
      <c r="K311" s="251"/>
      <c r="L311" s="257"/>
      <c r="M311" s="258"/>
      <c r="N311" s="259"/>
      <c r="O311" s="259"/>
      <c r="P311" s="259"/>
      <c r="Q311" s="259"/>
      <c r="R311" s="259"/>
      <c r="S311" s="259"/>
      <c r="T311" s="26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1" t="s">
        <v>132</v>
      </c>
      <c r="AU311" s="261" t="s">
        <v>85</v>
      </c>
      <c r="AV311" s="13" t="s">
        <v>85</v>
      </c>
      <c r="AW311" s="13" t="s">
        <v>32</v>
      </c>
      <c r="AX311" s="13" t="s">
        <v>76</v>
      </c>
      <c r="AY311" s="261" t="s">
        <v>122</v>
      </c>
    </row>
    <row r="312" s="13" customFormat="1">
      <c r="A312" s="13"/>
      <c r="B312" s="250"/>
      <c r="C312" s="251"/>
      <c r="D312" s="252" t="s">
        <v>132</v>
      </c>
      <c r="E312" s="253" t="s">
        <v>1</v>
      </c>
      <c r="F312" s="254" t="s">
        <v>438</v>
      </c>
      <c r="G312" s="251"/>
      <c r="H312" s="255">
        <v>6.4800000000000004</v>
      </c>
      <c r="I312" s="256"/>
      <c r="J312" s="251"/>
      <c r="K312" s="251"/>
      <c r="L312" s="257"/>
      <c r="M312" s="258"/>
      <c r="N312" s="259"/>
      <c r="O312" s="259"/>
      <c r="P312" s="259"/>
      <c r="Q312" s="259"/>
      <c r="R312" s="259"/>
      <c r="S312" s="259"/>
      <c r="T312" s="26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1" t="s">
        <v>132</v>
      </c>
      <c r="AU312" s="261" t="s">
        <v>85</v>
      </c>
      <c r="AV312" s="13" t="s">
        <v>85</v>
      </c>
      <c r="AW312" s="13" t="s">
        <v>32</v>
      </c>
      <c r="AX312" s="13" t="s">
        <v>76</v>
      </c>
      <c r="AY312" s="261" t="s">
        <v>122</v>
      </c>
    </row>
    <row r="313" s="14" customFormat="1">
      <c r="A313" s="14"/>
      <c r="B313" s="262"/>
      <c r="C313" s="263"/>
      <c r="D313" s="252" t="s">
        <v>132</v>
      </c>
      <c r="E313" s="264" t="s">
        <v>1</v>
      </c>
      <c r="F313" s="265" t="s">
        <v>133</v>
      </c>
      <c r="G313" s="263"/>
      <c r="H313" s="266">
        <v>14.119999999999999</v>
      </c>
      <c r="I313" s="267"/>
      <c r="J313" s="263"/>
      <c r="K313" s="263"/>
      <c r="L313" s="268"/>
      <c r="M313" s="269"/>
      <c r="N313" s="270"/>
      <c r="O313" s="270"/>
      <c r="P313" s="270"/>
      <c r="Q313" s="270"/>
      <c r="R313" s="270"/>
      <c r="S313" s="270"/>
      <c r="T313" s="27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2" t="s">
        <v>132</v>
      </c>
      <c r="AU313" s="272" t="s">
        <v>85</v>
      </c>
      <c r="AV313" s="14" t="s">
        <v>134</v>
      </c>
      <c r="AW313" s="14" t="s">
        <v>32</v>
      </c>
      <c r="AX313" s="14" t="s">
        <v>33</v>
      </c>
      <c r="AY313" s="272" t="s">
        <v>122</v>
      </c>
    </row>
    <row r="314" s="2" customFormat="1" ht="24" customHeight="1">
      <c r="A314" s="38"/>
      <c r="B314" s="39"/>
      <c r="C314" s="236" t="s">
        <v>439</v>
      </c>
      <c r="D314" s="236" t="s">
        <v>126</v>
      </c>
      <c r="E314" s="237" t="s">
        <v>440</v>
      </c>
      <c r="F314" s="238" t="s">
        <v>441</v>
      </c>
      <c r="G314" s="239" t="s">
        <v>203</v>
      </c>
      <c r="H314" s="240">
        <v>14.119999999999999</v>
      </c>
      <c r="I314" s="241"/>
      <c r="J314" s="242">
        <f>ROUND(I314*H314,2)</f>
        <v>0</v>
      </c>
      <c r="K314" s="243"/>
      <c r="L314" s="44"/>
      <c r="M314" s="244" t="s">
        <v>1</v>
      </c>
      <c r="N314" s="245" t="s">
        <v>41</v>
      </c>
      <c r="O314" s="91"/>
      <c r="P314" s="246">
        <f>O314*H314</f>
        <v>0</v>
      </c>
      <c r="Q314" s="246">
        <v>0</v>
      </c>
      <c r="R314" s="246">
        <f>Q314*H314</f>
        <v>0</v>
      </c>
      <c r="S314" s="246">
        <v>0</v>
      </c>
      <c r="T314" s="247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8" t="s">
        <v>134</v>
      </c>
      <c r="AT314" s="248" t="s">
        <v>126</v>
      </c>
      <c r="AU314" s="248" t="s">
        <v>85</v>
      </c>
      <c r="AY314" s="17" t="s">
        <v>122</v>
      </c>
      <c r="BE314" s="249">
        <f>IF(N314="základní",J314,0)</f>
        <v>0</v>
      </c>
      <c r="BF314" s="249">
        <f>IF(N314="snížená",J314,0)</f>
        <v>0</v>
      </c>
      <c r="BG314" s="249">
        <f>IF(N314="zákl. přenesená",J314,0)</f>
        <v>0</v>
      </c>
      <c r="BH314" s="249">
        <f>IF(N314="sníž. přenesená",J314,0)</f>
        <v>0</v>
      </c>
      <c r="BI314" s="249">
        <f>IF(N314="nulová",J314,0)</f>
        <v>0</v>
      </c>
      <c r="BJ314" s="17" t="s">
        <v>33</v>
      </c>
      <c r="BK314" s="249">
        <f>ROUND(I314*H314,2)</f>
        <v>0</v>
      </c>
      <c r="BL314" s="17" t="s">
        <v>134</v>
      </c>
      <c r="BM314" s="248" t="s">
        <v>442</v>
      </c>
    </row>
    <row r="315" s="13" customFormat="1">
      <c r="A315" s="13"/>
      <c r="B315" s="250"/>
      <c r="C315" s="251"/>
      <c r="D315" s="252" t="s">
        <v>132</v>
      </c>
      <c r="E315" s="253" t="s">
        <v>1</v>
      </c>
      <c r="F315" s="254" t="s">
        <v>443</v>
      </c>
      <c r="G315" s="251"/>
      <c r="H315" s="255">
        <v>14.119999999999999</v>
      </c>
      <c r="I315" s="256"/>
      <c r="J315" s="251"/>
      <c r="K315" s="251"/>
      <c r="L315" s="257"/>
      <c r="M315" s="258"/>
      <c r="N315" s="259"/>
      <c r="O315" s="259"/>
      <c r="P315" s="259"/>
      <c r="Q315" s="259"/>
      <c r="R315" s="259"/>
      <c r="S315" s="259"/>
      <c r="T315" s="26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1" t="s">
        <v>132</v>
      </c>
      <c r="AU315" s="261" t="s">
        <v>85</v>
      </c>
      <c r="AV315" s="13" t="s">
        <v>85</v>
      </c>
      <c r="AW315" s="13" t="s">
        <v>32</v>
      </c>
      <c r="AX315" s="13" t="s">
        <v>76</v>
      </c>
      <c r="AY315" s="261" t="s">
        <v>122</v>
      </c>
    </row>
    <row r="316" s="14" customFormat="1">
      <c r="A316" s="14"/>
      <c r="B316" s="262"/>
      <c r="C316" s="263"/>
      <c r="D316" s="252" t="s">
        <v>132</v>
      </c>
      <c r="E316" s="264" t="s">
        <v>1</v>
      </c>
      <c r="F316" s="265" t="s">
        <v>133</v>
      </c>
      <c r="G316" s="263"/>
      <c r="H316" s="266">
        <v>14.119999999999999</v>
      </c>
      <c r="I316" s="267"/>
      <c r="J316" s="263"/>
      <c r="K316" s="263"/>
      <c r="L316" s="268"/>
      <c r="M316" s="269"/>
      <c r="N316" s="270"/>
      <c r="O316" s="270"/>
      <c r="P316" s="270"/>
      <c r="Q316" s="270"/>
      <c r="R316" s="270"/>
      <c r="S316" s="270"/>
      <c r="T316" s="27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2" t="s">
        <v>132</v>
      </c>
      <c r="AU316" s="272" t="s">
        <v>85</v>
      </c>
      <c r="AV316" s="14" t="s">
        <v>134</v>
      </c>
      <c r="AW316" s="14" t="s">
        <v>32</v>
      </c>
      <c r="AX316" s="14" t="s">
        <v>33</v>
      </c>
      <c r="AY316" s="272" t="s">
        <v>122</v>
      </c>
    </row>
    <row r="317" s="2" customFormat="1" ht="16.5" customHeight="1">
      <c r="A317" s="38"/>
      <c r="B317" s="39"/>
      <c r="C317" s="236" t="s">
        <v>444</v>
      </c>
      <c r="D317" s="236" t="s">
        <v>126</v>
      </c>
      <c r="E317" s="237" t="s">
        <v>445</v>
      </c>
      <c r="F317" s="238" t="s">
        <v>446</v>
      </c>
      <c r="G317" s="239" t="s">
        <v>336</v>
      </c>
      <c r="H317" s="240">
        <v>0.63200000000000001</v>
      </c>
      <c r="I317" s="241"/>
      <c r="J317" s="242">
        <f>ROUND(I317*H317,2)</f>
        <v>0</v>
      </c>
      <c r="K317" s="243"/>
      <c r="L317" s="44"/>
      <c r="M317" s="244" t="s">
        <v>1</v>
      </c>
      <c r="N317" s="245" t="s">
        <v>41</v>
      </c>
      <c r="O317" s="91"/>
      <c r="P317" s="246">
        <f>O317*H317</f>
        <v>0</v>
      </c>
      <c r="Q317" s="246">
        <v>1.06277</v>
      </c>
      <c r="R317" s="246">
        <f>Q317*H317</f>
        <v>0.67167063999999999</v>
      </c>
      <c r="S317" s="246">
        <v>0</v>
      </c>
      <c r="T317" s="24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8" t="s">
        <v>134</v>
      </c>
      <c r="AT317" s="248" t="s">
        <v>126</v>
      </c>
      <c r="AU317" s="248" t="s">
        <v>85</v>
      </c>
      <c r="AY317" s="17" t="s">
        <v>122</v>
      </c>
      <c r="BE317" s="249">
        <f>IF(N317="základní",J317,0)</f>
        <v>0</v>
      </c>
      <c r="BF317" s="249">
        <f>IF(N317="snížená",J317,0)</f>
        <v>0</v>
      </c>
      <c r="BG317" s="249">
        <f>IF(N317="zákl. přenesená",J317,0)</f>
        <v>0</v>
      </c>
      <c r="BH317" s="249">
        <f>IF(N317="sníž. přenesená",J317,0)</f>
        <v>0</v>
      </c>
      <c r="BI317" s="249">
        <f>IF(N317="nulová",J317,0)</f>
        <v>0</v>
      </c>
      <c r="BJ317" s="17" t="s">
        <v>33</v>
      </c>
      <c r="BK317" s="249">
        <f>ROUND(I317*H317,2)</f>
        <v>0</v>
      </c>
      <c r="BL317" s="17" t="s">
        <v>134</v>
      </c>
      <c r="BM317" s="248" t="s">
        <v>447</v>
      </c>
    </row>
    <row r="318" s="13" customFormat="1">
      <c r="A318" s="13"/>
      <c r="B318" s="250"/>
      <c r="C318" s="251"/>
      <c r="D318" s="252" t="s">
        <v>132</v>
      </c>
      <c r="E318" s="253" t="s">
        <v>1</v>
      </c>
      <c r="F318" s="254" t="s">
        <v>448</v>
      </c>
      <c r="G318" s="251"/>
      <c r="H318" s="255">
        <v>0.12</v>
      </c>
      <c r="I318" s="256"/>
      <c r="J318" s="251"/>
      <c r="K318" s="251"/>
      <c r="L318" s="257"/>
      <c r="M318" s="258"/>
      <c r="N318" s="259"/>
      <c r="O318" s="259"/>
      <c r="P318" s="259"/>
      <c r="Q318" s="259"/>
      <c r="R318" s="259"/>
      <c r="S318" s="259"/>
      <c r="T318" s="26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1" t="s">
        <v>132</v>
      </c>
      <c r="AU318" s="261" t="s">
        <v>85</v>
      </c>
      <c r="AV318" s="13" t="s">
        <v>85</v>
      </c>
      <c r="AW318" s="13" t="s">
        <v>32</v>
      </c>
      <c r="AX318" s="13" t="s">
        <v>76</v>
      </c>
      <c r="AY318" s="261" t="s">
        <v>122</v>
      </c>
    </row>
    <row r="319" s="13" customFormat="1">
      <c r="A319" s="13"/>
      <c r="B319" s="250"/>
      <c r="C319" s="251"/>
      <c r="D319" s="252" t="s">
        <v>132</v>
      </c>
      <c r="E319" s="253" t="s">
        <v>1</v>
      </c>
      <c r="F319" s="254" t="s">
        <v>449</v>
      </c>
      <c r="G319" s="251"/>
      <c r="H319" s="255">
        <v>0.51200000000000001</v>
      </c>
      <c r="I319" s="256"/>
      <c r="J319" s="251"/>
      <c r="K319" s="251"/>
      <c r="L319" s="257"/>
      <c r="M319" s="258"/>
      <c r="N319" s="259"/>
      <c r="O319" s="259"/>
      <c r="P319" s="259"/>
      <c r="Q319" s="259"/>
      <c r="R319" s="259"/>
      <c r="S319" s="259"/>
      <c r="T319" s="26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1" t="s">
        <v>132</v>
      </c>
      <c r="AU319" s="261" t="s">
        <v>85</v>
      </c>
      <c r="AV319" s="13" t="s">
        <v>85</v>
      </c>
      <c r="AW319" s="13" t="s">
        <v>32</v>
      </c>
      <c r="AX319" s="13" t="s">
        <v>76</v>
      </c>
      <c r="AY319" s="261" t="s">
        <v>122</v>
      </c>
    </row>
    <row r="320" s="14" customFormat="1">
      <c r="A320" s="14"/>
      <c r="B320" s="262"/>
      <c r="C320" s="263"/>
      <c r="D320" s="252" t="s">
        <v>132</v>
      </c>
      <c r="E320" s="264" t="s">
        <v>1</v>
      </c>
      <c r="F320" s="265" t="s">
        <v>133</v>
      </c>
      <c r="G320" s="263"/>
      <c r="H320" s="266">
        <v>0.63200000000000001</v>
      </c>
      <c r="I320" s="267"/>
      <c r="J320" s="263"/>
      <c r="K320" s="263"/>
      <c r="L320" s="268"/>
      <c r="M320" s="269"/>
      <c r="N320" s="270"/>
      <c r="O320" s="270"/>
      <c r="P320" s="270"/>
      <c r="Q320" s="270"/>
      <c r="R320" s="270"/>
      <c r="S320" s="270"/>
      <c r="T320" s="27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2" t="s">
        <v>132</v>
      </c>
      <c r="AU320" s="272" t="s">
        <v>85</v>
      </c>
      <c r="AV320" s="14" t="s">
        <v>134</v>
      </c>
      <c r="AW320" s="14" t="s">
        <v>32</v>
      </c>
      <c r="AX320" s="14" t="s">
        <v>33</v>
      </c>
      <c r="AY320" s="272" t="s">
        <v>122</v>
      </c>
    </row>
    <row r="321" s="12" customFormat="1" ht="22.8" customHeight="1">
      <c r="A321" s="12"/>
      <c r="B321" s="220"/>
      <c r="C321" s="221"/>
      <c r="D321" s="222" t="s">
        <v>75</v>
      </c>
      <c r="E321" s="234" t="s">
        <v>345</v>
      </c>
      <c r="F321" s="234" t="s">
        <v>450</v>
      </c>
      <c r="G321" s="221"/>
      <c r="H321" s="221"/>
      <c r="I321" s="224"/>
      <c r="J321" s="235">
        <f>BK321</f>
        <v>0</v>
      </c>
      <c r="K321" s="221"/>
      <c r="L321" s="226"/>
      <c r="M321" s="227"/>
      <c r="N321" s="228"/>
      <c r="O321" s="228"/>
      <c r="P321" s="229">
        <f>SUM(P322:P341)</f>
        <v>0</v>
      </c>
      <c r="Q321" s="228"/>
      <c r="R321" s="229">
        <f>SUM(R322:R341)</f>
        <v>34.039340959999997</v>
      </c>
      <c r="S321" s="228"/>
      <c r="T321" s="230">
        <f>SUM(T322:T341)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31" t="s">
        <v>33</v>
      </c>
      <c r="AT321" s="232" t="s">
        <v>75</v>
      </c>
      <c r="AU321" s="232" t="s">
        <v>33</v>
      </c>
      <c r="AY321" s="231" t="s">
        <v>122</v>
      </c>
      <c r="BK321" s="233">
        <f>SUM(BK322:BK341)</f>
        <v>0</v>
      </c>
    </row>
    <row r="322" s="2" customFormat="1" ht="24" customHeight="1">
      <c r="A322" s="38"/>
      <c r="B322" s="39"/>
      <c r="C322" s="236" t="s">
        <v>451</v>
      </c>
      <c r="D322" s="236" t="s">
        <v>126</v>
      </c>
      <c r="E322" s="237" t="s">
        <v>452</v>
      </c>
      <c r="F322" s="238" t="s">
        <v>453</v>
      </c>
      <c r="G322" s="239" t="s">
        <v>230</v>
      </c>
      <c r="H322" s="240">
        <v>77.540000000000006</v>
      </c>
      <c r="I322" s="241"/>
      <c r="J322" s="242">
        <f>ROUND(I322*H322,2)</f>
        <v>0</v>
      </c>
      <c r="K322" s="243"/>
      <c r="L322" s="44"/>
      <c r="M322" s="244" t="s">
        <v>1</v>
      </c>
      <c r="N322" s="245" t="s">
        <v>41</v>
      </c>
      <c r="O322" s="91"/>
      <c r="P322" s="246">
        <f>O322*H322</f>
        <v>0</v>
      </c>
      <c r="Q322" s="246">
        <v>0.080149999999999999</v>
      </c>
      <c r="R322" s="246">
        <f>Q322*H322</f>
        <v>6.2148310000000002</v>
      </c>
      <c r="S322" s="246">
        <v>0</v>
      </c>
      <c r="T322" s="24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8" t="s">
        <v>134</v>
      </c>
      <c r="AT322" s="248" t="s">
        <v>126</v>
      </c>
      <c r="AU322" s="248" t="s">
        <v>85</v>
      </c>
      <c r="AY322" s="17" t="s">
        <v>122</v>
      </c>
      <c r="BE322" s="249">
        <f>IF(N322="základní",J322,0)</f>
        <v>0</v>
      </c>
      <c r="BF322" s="249">
        <f>IF(N322="snížená",J322,0)</f>
        <v>0</v>
      </c>
      <c r="BG322" s="249">
        <f>IF(N322="zákl. přenesená",J322,0)</f>
        <v>0</v>
      </c>
      <c r="BH322" s="249">
        <f>IF(N322="sníž. přenesená",J322,0)</f>
        <v>0</v>
      </c>
      <c r="BI322" s="249">
        <f>IF(N322="nulová",J322,0)</f>
        <v>0</v>
      </c>
      <c r="BJ322" s="17" t="s">
        <v>33</v>
      </c>
      <c r="BK322" s="249">
        <f>ROUND(I322*H322,2)</f>
        <v>0</v>
      </c>
      <c r="BL322" s="17" t="s">
        <v>134</v>
      </c>
      <c r="BM322" s="248" t="s">
        <v>454</v>
      </c>
    </row>
    <row r="323" s="13" customFormat="1">
      <c r="A323" s="13"/>
      <c r="B323" s="250"/>
      <c r="C323" s="251"/>
      <c r="D323" s="252" t="s">
        <v>132</v>
      </c>
      <c r="E323" s="253" t="s">
        <v>1</v>
      </c>
      <c r="F323" s="254" t="s">
        <v>455</v>
      </c>
      <c r="G323" s="251"/>
      <c r="H323" s="255">
        <v>9.5999999999999996</v>
      </c>
      <c r="I323" s="256"/>
      <c r="J323" s="251"/>
      <c r="K323" s="251"/>
      <c r="L323" s="257"/>
      <c r="M323" s="258"/>
      <c r="N323" s="259"/>
      <c r="O323" s="259"/>
      <c r="P323" s="259"/>
      <c r="Q323" s="259"/>
      <c r="R323" s="259"/>
      <c r="S323" s="259"/>
      <c r="T323" s="26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1" t="s">
        <v>132</v>
      </c>
      <c r="AU323" s="261" t="s">
        <v>85</v>
      </c>
      <c r="AV323" s="13" t="s">
        <v>85</v>
      </c>
      <c r="AW323" s="13" t="s">
        <v>32</v>
      </c>
      <c r="AX323" s="13" t="s">
        <v>76</v>
      </c>
      <c r="AY323" s="261" t="s">
        <v>122</v>
      </c>
    </row>
    <row r="324" s="13" customFormat="1">
      <c r="A324" s="13"/>
      <c r="B324" s="250"/>
      <c r="C324" s="251"/>
      <c r="D324" s="252" t="s">
        <v>132</v>
      </c>
      <c r="E324" s="253" t="s">
        <v>1</v>
      </c>
      <c r="F324" s="254" t="s">
        <v>456</v>
      </c>
      <c r="G324" s="251"/>
      <c r="H324" s="255">
        <v>27.776</v>
      </c>
      <c r="I324" s="256"/>
      <c r="J324" s="251"/>
      <c r="K324" s="251"/>
      <c r="L324" s="257"/>
      <c r="M324" s="258"/>
      <c r="N324" s="259"/>
      <c r="O324" s="259"/>
      <c r="P324" s="259"/>
      <c r="Q324" s="259"/>
      <c r="R324" s="259"/>
      <c r="S324" s="259"/>
      <c r="T324" s="26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1" t="s">
        <v>132</v>
      </c>
      <c r="AU324" s="261" t="s">
        <v>85</v>
      </c>
      <c r="AV324" s="13" t="s">
        <v>85</v>
      </c>
      <c r="AW324" s="13" t="s">
        <v>32</v>
      </c>
      <c r="AX324" s="13" t="s">
        <v>76</v>
      </c>
      <c r="AY324" s="261" t="s">
        <v>122</v>
      </c>
    </row>
    <row r="325" s="13" customFormat="1">
      <c r="A325" s="13"/>
      <c r="B325" s="250"/>
      <c r="C325" s="251"/>
      <c r="D325" s="252" t="s">
        <v>132</v>
      </c>
      <c r="E325" s="253" t="s">
        <v>1</v>
      </c>
      <c r="F325" s="254" t="s">
        <v>457</v>
      </c>
      <c r="G325" s="251"/>
      <c r="H325" s="255">
        <v>2.4660000000000002</v>
      </c>
      <c r="I325" s="256"/>
      <c r="J325" s="251"/>
      <c r="K325" s="251"/>
      <c r="L325" s="257"/>
      <c r="M325" s="258"/>
      <c r="N325" s="259"/>
      <c r="O325" s="259"/>
      <c r="P325" s="259"/>
      <c r="Q325" s="259"/>
      <c r="R325" s="259"/>
      <c r="S325" s="259"/>
      <c r="T325" s="26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1" t="s">
        <v>132</v>
      </c>
      <c r="AU325" s="261" t="s">
        <v>85</v>
      </c>
      <c r="AV325" s="13" t="s">
        <v>85</v>
      </c>
      <c r="AW325" s="13" t="s">
        <v>32</v>
      </c>
      <c r="AX325" s="13" t="s">
        <v>76</v>
      </c>
      <c r="AY325" s="261" t="s">
        <v>122</v>
      </c>
    </row>
    <row r="326" s="15" customFormat="1">
      <c r="A326" s="15"/>
      <c r="B326" s="279"/>
      <c r="C326" s="280"/>
      <c r="D326" s="252" t="s">
        <v>132</v>
      </c>
      <c r="E326" s="281" t="s">
        <v>1</v>
      </c>
      <c r="F326" s="282" t="s">
        <v>344</v>
      </c>
      <c r="G326" s="280"/>
      <c r="H326" s="283">
        <v>39.841999999999999</v>
      </c>
      <c r="I326" s="284"/>
      <c r="J326" s="280"/>
      <c r="K326" s="280"/>
      <c r="L326" s="285"/>
      <c r="M326" s="286"/>
      <c r="N326" s="287"/>
      <c r="O326" s="287"/>
      <c r="P326" s="287"/>
      <c r="Q326" s="287"/>
      <c r="R326" s="287"/>
      <c r="S326" s="287"/>
      <c r="T326" s="288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89" t="s">
        <v>132</v>
      </c>
      <c r="AU326" s="289" t="s">
        <v>85</v>
      </c>
      <c r="AV326" s="15" t="s">
        <v>345</v>
      </c>
      <c r="AW326" s="15" t="s">
        <v>32</v>
      </c>
      <c r="AX326" s="15" t="s">
        <v>76</v>
      </c>
      <c r="AY326" s="289" t="s">
        <v>122</v>
      </c>
    </row>
    <row r="327" s="13" customFormat="1">
      <c r="A327" s="13"/>
      <c r="B327" s="250"/>
      <c r="C327" s="251"/>
      <c r="D327" s="252" t="s">
        <v>132</v>
      </c>
      <c r="E327" s="253" t="s">
        <v>1</v>
      </c>
      <c r="F327" s="254" t="s">
        <v>458</v>
      </c>
      <c r="G327" s="251"/>
      <c r="H327" s="255">
        <v>14.4</v>
      </c>
      <c r="I327" s="256"/>
      <c r="J327" s="251"/>
      <c r="K327" s="251"/>
      <c r="L327" s="257"/>
      <c r="M327" s="258"/>
      <c r="N327" s="259"/>
      <c r="O327" s="259"/>
      <c r="P327" s="259"/>
      <c r="Q327" s="259"/>
      <c r="R327" s="259"/>
      <c r="S327" s="259"/>
      <c r="T327" s="26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1" t="s">
        <v>132</v>
      </c>
      <c r="AU327" s="261" t="s">
        <v>85</v>
      </c>
      <c r="AV327" s="13" t="s">
        <v>85</v>
      </c>
      <c r="AW327" s="13" t="s">
        <v>32</v>
      </c>
      <c r="AX327" s="13" t="s">
        <v>76</v>
      </c>
      <c r="AY327" s="261" t="s">
        <v>122</v>
      </c>
    </row>
    <row r="328" s="13" customFormat="1">
      <c r="A328" s="13"/>
      <c r="B328" s="250"/>
      <c r="C328" s="251"/>
      <c r="D328" s="252" t="s">
        <v>132</v>
      </c>
      <c r="E328" s="253" t="s">
        <v>1</v>
      </c>
      <c r="F328" s="254" t="s">
        <v>459</v>
      </c>
      <c r="G328" s="251"/>
      <c r="H328" s="255">
        <v>20.832000000000001</v>
      </c>
      <c r="I328" s="256"/>
      <c r="J328" s="251"/>
      <c r="K328" s="251"/>
      <c r="L328" s="257"/>
      <c r="M328" s="258"/>
      <c r="N328" s="259"/>
      <c r="O328" s="259"/>
      <c r="P328" s="259"/>
      <c r="Q328" s="259"/>
      <c r="R328" s="259"/>
      <c r="S328" s="259"/>
      <c r="T328" s="26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1" t="s">
        <v>132</v>
      </c>
      <c r="AU328" s="261" t="s">
        <v>85</v>
      </c>
      <c r="AV328" s="13" t="s">
        <v>85</v>
      </c>
      <c r="AW328" s="13" t="s">
        <v>32</v>
      </c>
      <c r="AX328" s="13" t="s">
        <v>76</v>
      </c>
      <c r="AY328" s="261" t="s">
        <v>122</v>
      </c>
    </row>
    <row r="329" s="13" customFormat="1">
      <c r="A329" s="13"/>
      <c r="B329" s="250"/>
      <c r="C329" s="251"/>
      <c r="D329" s="252" t="s">
        <v>132</v>
      </c>
      <c r="E329" s="253" t="s">
        <v>1</v>
      </c>
      <c r="F329" s="254" t="s">
        <v>457</v>
      </c>
      <c r="G329" s="251"/>
      <c r="H329" s="255">
        <v>2.4660000000000002</v>
      </c>
      <c r="I329" s="256"/>
      <c r="J329" s="251"/>
      <c r="K329" s="251"/>
      <c r="L329" s="257"/>
      <c r="M329" s="258"/>
      <c r="N329" s="259"/>
      <c r="O329" s="259"/>
      <c r="P329" s="259"/>
      <c r="Q329" s="259"/>
      <c r="R329" s="259"/>
      <c r="S329" s="259"/>
      <c r="T329" s="26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1" t="s">
        <v>132</v>
      </c>
      <c r="AU329" s="261" t="s">
        <v>85</v>
      </c>
      <c r="AV329" s="13" t="s">
        <v>85</v>
      </c>
      <c r="AW329" s="13" t="s">
        <v>32</v>
      </c>
      <c r="AX329" s="13" t="s">
        <v>76</v>
      </c>
      <c r="AY329" s="261" t="s">
        <v>122</v>
      </c>
    </row>
    <row r="330" s="15" customFormat="1">
      <c r="A330" s="15"/>
      <c r="B330" s="279"/>
      <c r="C330" s="280"/>
      <c r="D330" s="252" t="s">
        <v>132</v>
      </c>
      <c r="E330" s="281" t="s">
        <v>1</v>
      </c>
      <c r="F330" s="282" t="s">
        <v>344</v>
      </c>
      <c r="G330" s="280"/>
      <c r="H330" s="283">
        <v>37.698</v>
      </c>
      <c r="I330" s="284"/>
      <c r="J330" s="280"/>
      <c r="K330" s="280"/>
      <c r="L330" s="285"/>
      <c r="M330" s="286"/>
      <c r="N330" s="287"/>
      <c r="O330" s="287"/>
      <c r="P330" s="287"/>
      <c r="Q330" s="287"/>
      <c r="R330" s="287"/>
      <c r="S330" s="287"/>
      <c r="T330" s="288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89" t="s">
        <v>132</v>
      </c>
      <c r="AU330" s="289" t="s">
        <v>85</v>
      </c>
      <c r="AV330" s="15" t="s">
        <v>345</v>
      </c>
      <c r="AW330" s="15" t="s">
        <v>32</v>
      </c>
      <c r="AX330" s="15" t="s">
        <v>76</v>
      </c>
      <c r="AY330" s="289" t="s">
        <v>122</v>
      </c>
    </row>
    <row r="331" s="14" customFormat="1">
      <c r="A331" s="14"/>
      <c r="B331" s="262"/>
      <c r="C331" s="263"/>
      <c r="D331" s="252" t="s">
        <v>132</v>
      </c>
      <c r="E331" s="264" t="s">
        <v>1</v>
      </c>
      <c r="F331" s="265" t="s">
        <v>133</v>
      </c>
      <c r="G331" s="263"/>
      <c r="H331" s="266">
        <v>77.540000000000006</v>
      </c>
      <c r="I331" s="267"/>
      <c r="J331" s="263"/>
      <c r="K331" s="263"/>
      <c r="L331" s="268"/>
      <c r="M331" s="269"/>
      <c r="N331" s="270"/>
      <c r="O331" s="270"/>
      <c r="P331" s="270"/>
      <c r="Q331" s="270"/>
      <c r="R331" s="270"/>
      <c r="S331" s="270"/>
      <c r="T331" s="27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2" t="s">
        <v>132</v>
      </c>
      <c r="AU331" s="272" t="s">
        <v>85</v>
      </c>
      <c r="AV331" s="14" t="s">
        <v>134</v>
      </c>
      <c r="AW331" s="14" t="s">
        <v>32</v>
      </c>
      <c r="AX331" s="14" t="s">
        <v>33</v>
      </c>
      <c r="AY331" s="272" t="s">
        <v>122</v>
      </c>
    </row>
    <row r="332" s="2" customFormat="1" ht="24" customHeight="1">
      <c r="A332" s="38"/>
      <c r="B332" s="39"/>
      <c r="C332" s="290" t="s">
        <v>460</v>
      </c>
      <c r="D332" s="290" t="s">
        <v>363</v>
      </c>
      <c r="E332" s="291" t="s">
        <v>461</v>
      </c>
      <c r="F332" s="292" t="s">
        <v>462</v>
      </c>
      <c r="G332" s="293" t="s">
        <v>394</v>
      </c>
      <c r="H332" s="294">
        <v>3</v>
      </c>
      <c r="I332" s="295"/>
      <c r="J332" s="296">
        <f>ROUND(I332*H332,2)</f>
        <v>0</v>
      </c>
      <c r="K332" s="297"/>
      <c r="L332" s="298"/>
      <c r="M332" s="299" t="s">
        <v>1</v>
      </c>
      <c r="N332" s="300" t="s">
        <v>41</v>
      </c>
      <c r="O332" s="91"/>
      <c r="P332" s="246">
        <f>O332*H332</f>
        <v>0</v>
      </c>
      <c r="Q332" s="246">
        <v>0.37</v>
      </c>
      <c r="R332" s="246">
        <f>Q332*H332</f>
        <v>1.1099999999999999</v>
      </c>
      <c r="S332" s="246">
        <v>0</v>
      </c>
      <c r="T332" s="247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8" t="s">
        <v>135</v>
      </c>
      <c r="AT332" s="248" t="s">
        <v>363</v>
      </c>
      <c r="AU332" s="248" t="s">
        <v>85</v>
      </c>
      <c r="AY332" s="17" t="s">
        <v>122</v>
      </c>
      <c r="BE332" s="249">
        <f>IF(N332="základní",J332,0)</f>
        <v>0</v>
      </c>
      <c r="BF332" s="249">
        <f>IF(N332="snížená",J332,0)</f>
        <v>0</v>
      </c>
      <c r="BG332" s="249">
        <f>IF(N332="zákl. přenesená",J332,0)</f>
        <v>0</v>
      </c>
      <c r="BH332" s="249">
        <f>IF(N332="sníž. přenesená",J332,0)</f>
        <v>0</v>
      </c>
      <c r="BI332" s="249">
        <f>IF(N332="nulová",J332,0)</f>
        <v>0</v>
      </c>
      <c r="BJ332" s="17" t="s">
        <v>33</v>
      </c>
      <c r="BK332" s="249">
        <f>ROUND(I332*H332,2)</f>
        <v>0</v>
      </c>
      <c r="BL332" s="17" t="s">
        <v>134</v>
      </c>
      <c r="BM332" s="248" t="s">
        <v>463</v>
      </c>
    </row>
    <row r="333" s="13" customFormat="1">
      <c r="A333" s="13"/>
      <c r="B333" s="250"/>
      <c r="C333" s="251"/>
      <c r="D333" s="252" t="s">
        <v>132</v>
      </c>
      <c r="E333" s="253" t="s">
        <v>1</v>
      </c>
      <c r="F333" s="254" t="s">
        <v>464</v>
      </c>
      <c r="G333" s="251"/>
      <c r="H333" s="255">
        <v>3</v>
      </c>
      <c r="I333" s="256"/>
      <c r="J333" s="251"/>
      <c r="K333" s="251"/>
      <c r="L333" s="257"/>
      <c r="M333" s="258"/>
      <c r="N333" s="259"/>
      <c r="O333" s="259"/>
      <c r="P333" s="259"/>
      <c r="Q333" s="259"/>
      <c r="R333" s="259"/>
      <c r="S333" s="259"/>
      <c r="T333" s="26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1" t="s">
        <v>132</v>
      </c>
      <c r="AU333" s="261" t="s">
        <v>85</v>
      </c>
      <c r="AV333" s="13" t="s">
        <v>85</v>
      </c>
      <c r="AW333" s="13" t="s">
        <v>32</v>
      </c>
      <c r="AX333" s="13" t="s">
        <v>76</v>
      </c>
      <c r="AY333" s="261" t="s">
        <v>122</v>
      </c>
    </row>
    <row r="334" s="14" customFormat="1">
      <c r="A334" s="14"/>
      <c r="B334" s="262"/>
      <c r="C334" s="263"/>
      <c r="D334" s="252" t="s">
        <v>132</v>
      </c>
      <c r="E334" s="264" t="s">
        <v>1</v>
      </c>
      <c r="F334" s="265" t="s">
        <v>133</v>
      </c>
      <c r="G334" s="263"/>
      <c r="H334" s="266">
        <v>3</v>
      </c>
      <c r="I334" s="267"/>
      <c r="J334" s="263"/>
      <c r="K334" s="263"/>
      <c r="L334" s="268"/>
      <c r="M334" s="269"/>
      <c r="N334" s="270"/>
      <c r="O334" s="270"/>
      <c r="P334" s="270"/>
      <c r="Q334" s="270"/>
      <c r="R334" s="270"/>
      <c r="S334" s="270"/>
      <c r="T334" s="27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2" t="s">
        <v>132</v>
      </c>
      <c r="AU334" s="272" t="s">
        <v>85</v>
      </c>
      <c r="AV334" s="14" t="s">
        <v>134</v>
      </c>
      <c r="AW334" s="14" t="s">
        <v>32</v>
      </c>
      <c r="AX334" s="14" t="s">
        <v>33</v>
      </c>
      <c r="AY334" s="272" t="s">
        <v>122</v>
      </c>
    </row>
    <row r="335" s="2" customFormat="1" ht="24" customHeight="1">
      <c r="A335" s="38"/>
      <c r="B335" s="39"/>
      <c r="C335" s="290" t="s">
        <v>465</v>
      </c>
      <c r="D335" s="290" t="s">
        <v>363</v>
      </c>
      <c r="E335" s="291" t="s">
        <v>466</v>
      </c>
      <c r="F335" s="292" t="s">
        <v>467</v>
      </c>
      <c r="G335" s="293" t="s">
        <v>394</v>
      </c>
      <c r="H335" s="294">
        <v>4</v>
      </c>
      <c r="I335" s="295"/>
      <c r="J335" s="296">
        <f>ROUND(I335*H335,2)</f>
        <v>0</v>
      </c>
      <c r="K335" s="297"/>
      <c r="L335" s="298"/>
      <c r="M335" s="299" t="s">
        <v>1</v>
      </c>
      <c r="N335" s="300" t="s">
        <v>41</v>
      </c>
      <c r="O335" s="91"/>
      <c r="P335" s="246">
        <f>O335*H335</f>
        <v>0</v>
      </c>
      <c r="Q335" s="246">
        <v>0.37</v>
      </c>
      <c r="R335" s="246">
        <f>Q335*H335</f>
        <v>1.48</v>
      </c>
      <c r="S335" s="246">
        <v>0</v>
      </c>
      <c r="T335" s="247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8" t="s">
        <v>135</v>
      </c>
      <c r="AT335" s="248" t="s">
        <v>363</v>
      </c>
      <c r="AU335" s="248" t="s">
        <v>85</v>
      </c>
      <c r="AY335" s="17" t="s">
        <v>122</v>
      </c>
      <c r="BE335" s="249">
        <f>IF(N335="základní",J335,0)</f>
        <v>0</v>
      </c>
      <c r="BF335" s="249">
        <f>IF(N335="snížená",J335,0)</f>
        <v>0</v>
      </c>
      <c r="BG335" s="249">
        <f>IF(N335="zákl. přenesená",J335,0)</f>
        <v>0</v>
      </c>
      <c r="BH335" s="249">
        <f>IF(N335="sníž. přenesená",J335,0)</f>
        <v>0</v>
      </c>
      <c r="BI335" s="249">
        <f>IF(N335="nulová",J335,0)</f>
        <v>0</v>
      </c>
      <c r="BJ335" s="17" t="s">
        <v>33</v>
      </c>
      <c r="BK335" s="249">
        <f>ROUND(I335*H335,2)</f>
        <v>0</v>
      </c>
      <c r="BL335" s="17" t="s">
        <v>134</v>
      </c>
      <c r="BM335" s="248" t="s">
        <v>468</v>
      </c>
    </row>
    <row r="336" s="13" customFormat="1">
      <c r="A336" s="13"/>
      <c r="B336" s="250"/>
      <c r="C336" s="251"/>
      <c r="D336" s="252" t="s">
        <v>132</v>
      </c>
      <c r="E336" s="253" t="s">
        <v>1</v>
      </c>
      <c r="F336" s="254" t="s">
        <v>469</v>
      </c>
      <c r="G336" s="251"/>
      <c r="H336" s="255">
        <v>4</v>
      </c>
      <c r="I336" s="256"/>
      <c r="J336" s="251"/>
      <c r="K336" s="251"/>
      <c r="L336" s="257"/>
      <c r="M336" s="258"/>
      <c r="N336" s="259"/>
      <c r="O336" s="259"/>
      <c r="P336" s="259"/>
      <c r="Q336" s="259"/>
      <c r="R336" s="259"/>
      <c r="S336" s="259"/>
      <c r="T336" s="26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1" t="s">
        <v>132</v>
      </c>
      <c r="AU336" s="261" t="s">
        <v>85</v>
      </c>
      <c r="AV336" s="13" t="s">
        <v>85</v>
      </c>
      <c r="AW336" s="13" t="s">
        <v>32</v>
      </c>
      <c r="AX336" s="13" t="s">
        <v>76</v>
      </c>
      <c r="AY336" s="261" t="s">
        <v>122</v>
      </c>
    </row>
    <row r="337" s="14" customFormat="1">
      <c r="A337" s="14"/>
      <c r="B337" s="262"/>
      <c r="C337" s="263"/>
      <c r="D337" s="252" t="s">
        <v>132</v>
      </c>
      <c r="E337" s="264" t="s">
        <v>1</v>
      </c>
      <c r="F337" s="265" t="s">
        <v>133</v>
      </c>
      <c r="G337" s="263"/>
      <c r="H337" s="266">
        <v>4</v>
      </c>
      <c r="I337" s="267"/>
      <c r="J337" s="263"/>
      <c r="K337" s="263"/>
      <c r="L337" s="268"/>
      <c r="M337" s="269"/>
      <c r="N337" s="270"/>
      <c r="O337" s="270"/>
      <c r="P337" s="270"/>
      <c r="Q337" s="270"/>
      <c r="R337" s="270"/>
      <c r="S337" s="270"/>
      <c r="T337" s="27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2" t="s">
        <v>132</v>
      </c>
      <c r="AU337" s="272" t="s">
        <v>85</v>
      </c>
      <c r="AV337" s="14" t="s">
        <v>134</v>
      </c>
      <c r="AW337" s="14" t="s">
        <v>32</v>
      </c>
      <c r="AX337" s="14" t="s">
        <v>33</v>
      </c>
      <c r="AY337" s="272" t="s">
        <v>122</v>
      </c>
    </row>
    <row r="338" s="2" customFormat="1" ht="24" customHeight="1">
      <c r="A338" s="38"/>
      <c r="B338" s="39"/>
      <c r="C338" s="236" t="s">
        <v>470</v>
      </c>
      <c r="D338" s="236" t="s">
        <v>126</v>
      </c>
      <c r="E338" s="237" t="s">
        <v>471</v>
      </c>
      <c r="F338" s="238" t="s">
        <v>472</v>
      </c>
      <c r="G338" s="239" t="s">
        <v>230</v>
      </c>
      <c r="H338" s="240">
        <v>9.9659999999999993</v>
      </c>
      <c r="I338" s="241"/>
      <c r="J338" s="242">
        <f>ROUND(I338*H338,2)</f>
        <v>0</v>
      </c>
      <c r="K338" s="243"/>
      <c r="L338" s="44"/>
      <c r="M338" s="244" t="s">
        <v>1</v>
      </c>
      <c r="N338" s="245" t="s">
        <v>41</v>
      </c>
      <c r="O338" s="91"/>
      <c r="P338" s="246">
        <f>O338*H338</f>
        <v>0</v>
      </c>
      <c r="Q338" s="246">
        <v>2.53206</v>
      </c>
      <c r="R338" s="246">
        <f>Q338*H338</f>
        <v>25.234509959999997</v>
      </c>
      <c r="S338" s="246">
        <v>0</v>
      </c>
      <c r="T338" s="247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8" t="s">
        <v>134</v>
      </c>
      <c r="AT338" s="248" t="s">
        <v>126</v>
      </c>
      <c r="AU338" s="248" t="s">
        <v>85</v>
      </c>
      <c r="AY338" s="17" t="s">
        <v>122</v>
      </c>
      <c r="BE338" s="249">
        <f>IF(N338="základní",J338,0)</f>
        <v>0</v>
      </c>
      <c r="BF338" s="249">
        <f>IF(N338="snížená",J338,0)</f>
        <v>0</v>
      </c>
      <c r="BG338" s="249">
        <f>IF(N338="zákl. přenesená",J338,0)</f>
        <v>0</v>
      </c>
      <c r="BH338" s="249">
        <f>IF(N338="sníž. přenesená",J338,0)</f>
        <v>0</v>
      </c>
      <c r="BI338" s="249">
        <f>IF(N338="nulová",J338,0)</f>
        <v>0</v>
      </c>
      <c r="BJ338" s="17" t="s">
        <v>33</v>
      </c>
      <c r="BK338" s="249">
        <f>ROUND(I338*H338,2)</f>
        <v>0</v>
      </c>
      <c r="BL338" s="17" t="s">
        <v>134</v>
      </c>
      <c r="BM338" s="248" t="s">
        <v>473</v>
      </c>
    </row>
    <row r="339" s="13" customFormat="1">
      <c r="A339" s="13"/>
      <c r="B339" s="250"/>
      <c r="C339" s="251"/>
      <c r="D339" s="252" t="s">
        <v>132</v>
      </c>
      <c r="E339" s="253" t="s">
        <v>1</v>
      </c>
      <c r="F339" s="254" t="s">
        <v>474</v>
      </c>
      <c r="G339" s="251"/>
      <c r="H339" s="255">
        <v>3.2999999999999998</v>
      </c>
      <c r="I339" s="256"/>
      <c r="J339" s="251"/>
      <c r="K339" s="251"/>
      <c r="L339" s="257"/>
      <c r="M339" s="258"/>
      <c r="N339" s="259"/>
      <c r="O339" s="259"/>
      <c r="P339" s="259"/>
      <c r="Q339" s="259"/>
      <c r="R339" s="259"/>
      <c r="S339" s="259"/>
      <c r="T339" s="26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1" t="s">
        <v>132</v>
      </c>
      <c r="AU339" s="261" t="s">
        <v>85</v>
      </c>
      <c r="AV339" s="13" t="s">
        <v>85</v>
      </c>
      <c r="AW339" s="13" t="s">
        <v>32</v>
      </c>
      <c r="AX339" s="13" t="s">
        <v>76</v>
      </c>
      <c r="AY339" s="261" t="s">
        <v>122</v>
      </c>
    </row>
    <row r="340" s="13" customFormat="1">
      <c r="A340" s="13"/>
      <c r="B340" s="250"/>
      <c r="C340" s="251"/>
      <c r="D340" s="252" t="s">
        <v>132</v>
      </c>
      <c r="E340" s="253" t="s">
        <v>1</v>
      </c>
      <c r="F340" s="254" t="s">
        <v>475</v>
      </c>
      <c r="G340" s="251"/>
      <c r="H340" s="255">
        <v>6.6660000000000004</v>
      </c>
      <c r="I340" s="256"/>
      <c r="J340" s="251"/>
      <c r="K340" s="251"/>
      <c r="L340" s="257"/>
      <c r="M340" s="258"/>
      <c r="N340" s="259"/>
      <c r="O340" s="259"/>
      <c r="P340" s="259"/>
      <c r="Q340" s="259"/>
      <c r="R340" s="259"/>
      <c r="S340" s="259"/>
      <c r="T340" s="26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1" t="s">
        <v>132</v>
      </c>
      <c r="AU340" s="261" t="s">
        <v>85</v>
      </c>
      <c r="AV340" s="13" t="s">
        <v>85</v>
      </c>
      <c r="AW340" s="13" t="s">
        <v>32</v>
      </c>
      <c r="AX340" s="13" t="s">
        <v>76</v>
      </c>
      <c r="AY340" s="261" t="s">
        <v>122</v>
      </c>
    </row>
    <row r="341" s="14" customFormat="1">
      <c r="A341" s="14"/>
      <c r="B341" s="262"/>
      <c r="C341" s="263"/>
      <c r="D341" s="252" t="s">
        <v>132</v>
      </c>
      <c r="E341" s="264" t="s">
        <v>1</v>
      </c>
      <c r="F341" s="265" t="s">
        <v>133</v>
      </c>
      <c r="G341" s="263"/>
      <c r="H341" s="266">
        <v>9.9659999999999993</v>
      </c>
      <c r="I341" s="267"/>
      <c r="J341" s="263"/>
      <c r="K341" s="263"/>
      <c r="L341" s="268"/>
      <c r="M341" s="269"/>
      <c r="N341" s="270"/>
      <c r="O341" s="270"/>
      <c r="P341" s="270"/>
      <c r="Q341" s="270"/>
      <c r="R341" s="270"/>
      <c r="S341" s="270"/>
      <c r="T341" s="27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2" t="s">
        <v>132</v>
      </c>
      <c r="AU341" s="272" t="s">
        <v>85</v>
      </c>
      <c r="AV341" s="14" t="s">
        <v>134</v>
      </c>
      <c r="AW341" s="14" t="s">
        <v>32</v>
      </c>
      <c r="AX341" s="14" t="s">
        <v>33</v>
      </c>
      <c r="AY341" s="272" t="s">
        <v>122</v>
      </c>
    </row>
    <row r="342" s="12" customFormat="1" ht="22.8" customHeight="1">
      <c r="A342" s="12"/>
      <c r="B342" s="220"/>
      <c r="C342" s="221"/>
      <c r="D342" s="222" t="s">
        <v>75</v>
      </c>
      <c r="E342" s="234" t="s">
        <v>134</v>
      </c>
      <c r="F342" s="234" t="s">
        <v>476</v>
      </c>
      <c r="G342" s="221"/>
      <c r="H342" s="221"/>
      <c r="I342" s="224"/>
      <c r="J342" s="235">
        <f>BK342</f>
        <v>0</v>
      </c>
      <c r="K342" s="221"/>
      <c r="L342" s="226"/>
      <c r="M342" s="227"/>
      <c r="N342" s="228"/>
      <c r="O342" s="228"/>
      <c r="P342" s="229">
        <f>SUM(P343:P348)</f>
        <v>0</v>
      </c>
      <c r="Q342" s="228"/>
      <c r="R342" s="229">
        <f>SUM(R343:R348)</f>
        <v>1.7356</v>
      </c>
      <c r="S342" s="228"/>
      <c r="T342" s="230">
        <f>SUM(T343:T348)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31" t="s">
        <v>33</v>
      </c>
      <c r="AT342" s="232" t="s">
        <v>75</v>
      </c>
      <c r="AU342" s="232" t="s">
        <v>33</v>
      </c>
      <c r="AY342" s="231" t="s">
        <v>122</v>
      </c>
      <c r="BK342" s="233">
        <f>SUM(BK343:BK348)</f>
        <v>0</v>
      </c>
    </row>
    <row r="343" s="2" customFormat="1" ht="16.5" customHeight="1">
      <c r="A343" s="38"/>
      <c r="B343" s="39"/>
      <c r="C343" s="236" t="s">
        <v>477</v>
      </c>
      <c r="D343" s="236" t="s">
        <v>126</v>
      </c>
      <c r="E343" s="237" t="s">
        <v>478</v>
      </c>
      <c r="F343" s="238" t="s">
        <v>479</v>
      </c>
      <c r="G343" s="239" t="s">
        <v>394</v>
      </c>
      <c r="H343" s="240">
        <v>21</v>
      </c>
      <c r="I343" s="241"/>
      <c r="J343" s="242">
        <f>ROUND(I343*H343,2)</f>
        <v>0</v>
      </c>
      <c r="K343" s="243"/>
      <c r="L343" s="44"/>
      <c r="M343" s="244" t="s">
        <v>1</v>
      </c>
      <c r="N343" s="245" t="s">
        <v>41</v>
      </c>
      <c r="O343" s="91"/>
      <c r="P343" s="246">
        <f>O343*H343</f>
        <v>0</v>
      </c>
      <c r="Q343" s="246">
        <v>0.0066</v>
      </c>
      <c r="R343" s="246">
        <f>Q343*H343</f>
        <v>0.1386</v>
      </c>
      <c r="S343" s="246">
        <v>0</v>
      </c>
      <c r="T343" s="247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48" t="s">
        <v>134</v>
      </c>
      <c r="AT343" s="248" t="s">
        <v>126</v>
      </c>
      <c r="AU343" s="248" t="s">
        <v>85</v>
      </c>
      <c r="AY343" s="17" t="s">
        <v>122</v>
      </c>
      <c r="BE343" s="249">
        <f>IF(N343="základní",J343,0)</f>
        <v>0</v>
      </c>
      <c r="BF343" s="249">
        <f>IF(N343="snížená",J343,0)</f>
        <v>0</v>
      </c>
      <c r="BG343" s="249">
        <f>IF(N343="zákl. přenesená",J343,0)</f>
        <v>0</v>
      </c>
      <c r="BH343" s="249">
        <f>IF(N343="sníž. přenesená",J343,0)</f>
        <v>0</v>
      </c>
      <c r="BI343" s="249">
        <f>IF(N343="nulová",J343,0)</f>
        <v>0</v>
      </c>
      <c r="BJ343" s="17" t="s">
        <v>33</v>
      </c>
      <c r="BK343" s="249">
        <f>ROUND(I343*H343,2)</f>
        <v>0</v>
      </c>
      <c r="BL343" s="17" t="s">
        <v>134</v>
      </c>
      <c r="BM343" s="248" t="s">
        <v>480</v>
      </c>
    </row>
    <row r="344" s="13" customFormat="1">
      <c r="A344" s="13"/>
      <c r="B344" s="250"/>
      <c r="C344" s="251"/>
      <c r="D344" s="252" t="s">
        <v>132</v>
      </c>
      <c r="E344" s="253" t="s">
        <v>1</v>
      </c>
      <c r="F344" s="254" t="s">
        <v>481</v>
      </c>
      <c r="G344" s="251"/>
      <c r="H344" s="255">
        <v>21</v>
      </c>
      <c r="I344" s="256"/>
      <c r="J344" s="251"/>
      <c r="K344" s="251"/>
      <c r="L344" s="257"/>
      <c r="M344" s="258"/>
      <c r="N344" s="259"/>
      <c r="O344" s="259"/>
      <c r="P344" s="259"/>
      <c r="Q344" s="259"/>
      <c r="R344" s="259"/>
      <c r="S344" s="259"/>
      <c r="T344" s="26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1" t="s">
        <v>132</v>
      </c>
      <c r="AU344" s="261" t="s">
        <v>85</v>
      </c>
      <c r="AV344" s="13" t="s">
        <v>85</v>
      </c>
      <c r="AW344" s="13" t="s">
        <v>32</v>
      </c>
      <c r="AX344" s="13" t="s">
        <v>33</v>
      </c>
      <c r="AY344" s="261" t="s">
        <v>122</v>
      </c>
    </row>
    <row r="345" s="2" customFormat="1" ht="24" customHeight="1">
      <c r="A345" s="38"/>
      <c r="B345" s="39"/>
      <c r="C345" s="290" t="s">
        <v>482</v>
      </c>
      <c r="D345" s="290" t="s">
        <v>363</v>
      </c>
      <c r="E345" s="291" t="s">
        <v>483</v>
      </c>
      <c r="F345" s="292" t="s">
        <v>484</v>
      </c>
      <c r="G345" s="293" t="s">
        <v>394</v>
      </c>
      <c r="H345" s="294">
        <v>8</v>
      </c>
      <c r="I345" s="295"/>
      <c r="J345" s="296">
        <f>ROUND(I345*H345,2)</f>
        <v>0</v>
      </c>
      <c r="K345" s="297"/>
      <c r="L345" s="298"/>
      <c r="M345" s="299" t="s">
        <v>1</v>
      </c>
      <c r="N345" s="300" t="s">
        <v>41</v>
      </c>
      <c r="O345" s="91"/>
      <c r="P345" s="246">
        <f>O345*H345</f>
        <v>0</v>
      </c>
      <c r="Q345" s="246">
        <v>0.068000000000000005</v>
      </c>
      <c r="R345" s="246">
        <f>Q345*H345</f>
        <v>0.54400000000000004</v>
      </c>
      <c r="S345" s="246">
        <v>0</v>
      </c>
      <c r="T345" s="247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8" t="s">
        <v>135</v>
      </c>
      <c r="AT345" s="248" t="s">
        <v>363</v>
      </c>
      <c r="AU345" s="248" t="s">
        <v>85</v>
      </c>
      <c r="AY345" s="17" t="s">
        <v>122</v>
      </c>
      <c r="BE345" s="249">
        <f>IF(N345="základní",J345,0)</f>
        <v>0</v>
      </c>
      <c r="BF345" s="249">
        <f>IF(N345="snížená",J345,0)</f>
        <v>0</v>
      </c>
      <c r="BG345" s="249">
        <f>IF(N345="zákl. přenesená",J345,0)</f>
        <v>0</v>
      </c>
      <c r="BH345" s="249">
        <f>IF(N345="sníž. přenesená",J345,0)</f>
        <v>0</v>
      </c>
      <c r="BI345" s="249">
        <f>IF(N345="nulová",J345,0)</f>
        <v>0</v>
      </c>
      <c r="BJ345" s="17" t="s">
        <v>33</v>
      </c>
      <c r="BK345" s="249">
        <f>ROUND(I345*H345,2)</f>
        <v>0</v>
      </c>
      <c r="BL345" s="17" t="s">
        <v>134</v>
      </c>
      <c r="BM345" s="248" t="s">
        <v>485</v>
      </c>
    </row>
    <row r="346" s="13" customFormat="1">
      <c r="A346" s="13"/>
      <c r="B346" s="250"/>
      <c r="C346" s="251"/>
      <c r="D346" s="252" t="s">
        <v>132</v>
      </c>
      <c r="E346" s="253" t="s">
        <v>1</v>
      </c>
      <c r="F346" s="254" t="s">
        <v>135</v>
      </c>
      <c r="G346" s="251"/>
      <c r="H346" s="255">
        <v>8</v>
      </c>
      <c r="I346" s="256"/>
      <c r="J346" s="251"/>
      <c r="K346" s="251"/>
      <c r="L346" s="257"/>
      <c r="M346" s="258"/>
      <c r="N346" s="259"/>
      <c r="O346" s="259"/>
      <c r="P346" s="259"/>
      <c r="Q346" s="259"/>
      <c r="R346" s="259"/>
      <c r="S346" s="259"/>
      <c r="T346" s="26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1" t="s">
        <v>132</v>
      </c>
      <c r="AU346" s="261" t="s">
        <v>85</v>
      </c>
      <c r="AV346" s="13" t="s">
        <v>85</v>
      </c>
      <c r="AW346" s="13" t="s">
        <v>32</v>
      </c>
      <c r="AX346" s="13" t="s">
        <v>33</v>
      </c>
      <c r="AY346" s="261" t="s">
        <v>122</v>
      </c>
    </row>
    <row r="347" s="2" customFormat="1" ht="24" customHeight="1">
      <c r="A347" s="38"/>
      <c r="B347" s="39"/>
      <c r="C347" s="290" t="s">
        <v>486</v>
      </c>
      <c r="D347" s="290" t="s">
        <v>363</v>
      </c>
      <c r="E347" s="291" t="s">
        <v>487</v>
      </c>
      <c r="F347" s="292" t="s">
        <v>488</v>
      </c>
      <c r="G347" s="293" t="s">
        <v>394</v>
      </c>
      <c r="H347" s="294">
        <v>13</v>
      </c>
      <c r="I347" s="295"/>
      <c r="J347" s="296">
        <f>ROUND(I347*H347,2)</f>
        <v>0</v>
      </c>
      <c r="K347" s="297"/>
      <c r="L347" s="298"/>
      <c r="M347" s="299" t="s">
        <v>1</v>
      </c>
      <c r="N347" s="300" t="s">
        <v>41</v>
      </c>
      <c r="O347" s="91"/>
      <c r="P347" s="246">
        <f>O347*H347</f>
        <v>0</v>
      </c>
      <c r="Q347" s="246">
        <v>0.081000000000000003</v>
      </c>
      <c r="R347" s="246">
        <f>Q347*H347</f>
        <v>1.0529999999999999</v>
      </c>
      <c r="S347" s="246">
        <v>0</v>
      </c>
      <c r="T347" s="247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8" t="s">
        <v>135</v>
      </c>
      <c r="AT347" s="248" t="s">
        <v>363</v>
      </c>
      <c r="AU347" s="248" t="s">
        <v>85</v>
      </c>
      <c r="AY347" s="17" t="s">
        <v>122</v>
      </c>
      <c r="BE347" s="249">
        <f>IF(N347="základní",J347,0)</f>
        <v>0</v>
      </c>
      <c r="BF347" s="249">
        <f>IF(N347="snížená",J347,0)</f>
        <v>0</v>
      </c>
      <c r="BG347" s="249">
        <f>IF(N347="zákl. přenesená",J347,0)</f>
        <v>0</v>
      </c>
      <c r="BH347" s="249">
        <f>IF(N347="sníž. přenesená",J347,0)</f>
        <v>0</v>
      </c>
      <c r="BI347" s="249">
        <f>IF(N347="nulová",J347,0)</f>
        <v>0</v>
      </c>
      <c r="BJ347" s="17" t="s">
        <v>33</v>
      </c>
      <c r="BK347" s="249">
        <f>ROUND(I347*H347,2)</f>
        <v>0</v>
      </c>
      <c r="BL347" s="17" t="s">
        <v>134</v>
      </c>
      <c r="BM347" s="248" t="s">
        <v>489</v>
      </c>
    </row>
    <row r="348" s="13" customFormat="1">
      <c r="A348" s="13"/>
      <c r="B348" s="250"/>
      <c r="C348" s="251"/>
      <c r="D348" s="252" t="s">
        <v>132</v>
      </c>
      <c r="E348" s="253" t="s">
        <v>1</v>
      </c>
      <c r="F348" s="254" t="s">
        <v>490</v>
      </c>
      <c r="G348" s="251"/>
      <c r="H348" s="255">
        <v>13</v>
      </c>
      <c r="I348" s="256"/>
      <c r="J348" s="251"/>
      <c r="K348" s="251"/>
      <c r="L348" s="257"/>
      <c r="M348" s="258"/>
      <c r="N348" s="259"/>
      <c r="O348" s="259"/>
      <c r="P348" s="259"/>
      <c r="Q348" s="259"/>
      <c r="R348" s="259"/>
      <c r="S348" s="259"/>
      <c r="T348" s="26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1" t="s">
        <v>132</v>
      </c>
      <c r="AU348" s="261" t="s">
        <v>85</v>
      </c>
      <c r="AV348" s="13" t="s">
        <v>85</v>
      </c>
      <c r="AW348" s="13" t="s">
        <v>32</v>
      </c>
      <c r="AX348" s="13" t="s">
        <v>33</v>
      </c>
      <c r="AY348" s="261" t="s">
        <v>122</v>
      </c>
    </row>
    <row r="349" s="12" customFormat="1" ht="22.8" customHeight="1">
      <c r="A349" s="12"/>
      <c r="B349" s="220"/>
      <c r="C349" s="221"/>
      <c r="D349" s="222" t="s">
        <v>75</v>
      </c>
      <c r="E349" s="234" t="s">
        <v>121</v>
      </c>
      <c r="F349" s="234" t="s">
        <v>491</v>
      </c>
      <c r="G349" s="221"/>
      <c r="H349" s="221"/>
      <c r="I349" s="224"/>
      <c r="J349" s="235">
        <f>BK349</f>
        <v>0</v>
      </c>
      <c r="K349" s="221"/>
      <c r="L349" s="226"/>
      <c r="M349" s="227"/>
      <c r="N349" s="228"/>
      <c r="O349" s="228"/>
      <c r="P349" s="229">
        <f>SUM(P350:P369)</f>
        <v>0</v>
      </c>
      <c r="Q349" s="228"/>
      <c r="R349" s="229">
        <f>SUM(R350:R369)</f>
        <v>0</v>
      </c>
      <c r="S349" s="228"/>
      <c r="T349" s="230">
        <f>SUM(T350:T369)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31" t="s">
        <v>33</v>
      </c>
      <c r="AT349" s="232" t="s">
        <v>75</v>
      </c>
      <c r="AU349" s="232" t="s">
        <v>33</v>
      </c>
      <c r="AY349" s="231" t="s">
        <v>122</v>
      </c>
      <c r="BK349" s="233">
        <f>SUM(BK350:BK369)</f>
        <v>0</v>
      </c>
    </row>
    <row r="350" s="2" customFormat="1" ht="24" customHeight="1">
      <c r="A350" s="38"/>
      <c r="B350" s="39"/>
      <c r="C350" s="236" t="s">
        <v>492</v>
      </c>
      <c r="D350" s="236" t="s">
        <v>126</v>
      </c>
      <c r="E350" s="237" t="s">
        <v>493</v>
      </c>
      <c r="F350" s="238" t="s">
        <v>494</v>
      </c>
      <c r="G350" s="239" t="s">
        <v>203</v>
      </c>
      <c r="H350" s="240">
        <v>318.39999999999998</v>
      </c>
      <c r="I350" s="241"/>
      <c r="J350" s="242">
        <f>ROUND(I350*H350,2)</f>
        <v>0</v>
      </c>
      <c r="K350" s="243"/>
      <c r="L350" s="44"/>
      <c r="M350" s="244" t="s">
        <v>1</v>
      </c>
      <c r="N350" s="245" t="s">
        <v>41</v>
      </c>
      <c r="O350" s="91"/>
      <c r="P350" s="246">
        <f>O350*H350</f>
        <v>0</v>
      </c>
      <c r="Q350" s="246">
        <v>0</v>
      </c>
      <c r="R350" s="246">
        <f>Q350*H350</f>
        <v>0</v>
      </c>
      <c r="S350" s="246">
        <v>0</v>
      </c>
      <c r="T350" s="247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48" t="s">
        <v>134</v>
      </c>
      <c r="AT350" s="248" t="s">
        <v>126</v>
      </c>
      <c r="AU350" s="248" t="s">
        <v>85</v>
      </c>
      <c r="AY350" s="17" t="s">
        <v>122</v>
      </c>
      <c r="BE350" s="249">
        <f>IF(N350="základní",J350,0)</f>
        <v>0</v>
      </c>
      <c r="BF350" s="249">
        <f>IF(N350="snížená",J350,0)</f>
        <v>0</v>
      </c>
      <c r="BG350" s="249">
        <f>IF(N350="zákl. přenesená",J350,0)</f>
        <v>0</v>
      </c>
      <c r="BH350" s="249">
        <f>IF(N350="sníž. přenesená",J350,0)</f>
        <v>0</v>
      </c>
      <c r="BI350" s="249">
        <f>IF(N350="nulová",J350,0)</f>
        <v>0</v>
      </c>
      <c r="BJ350" s="17" t="s">
        <v>33</v>
      </c>
      <c r="BK350" s="249">
        <f>ROUND(I350*H350,2)</f>
        <v>0</v>
      </c>
      <c r="BL350" s="17" t="s">
        <v>134</v>
      </c>
      <c r="BM350" s="248" t="s">
        <v>495</v>
      </c>
    </row>
    <row r="351" s="13" customFormat="1">
      <c r="A351" s="13"/>
      <c r="B351" s="250"/>
      <c r="C351" s="251"/>
      <c r="D351" s="252" t="s">
        <v>132</v>
      </c>
      <c r="E351" s="253" t="s">
        <v>1</v>
      </c>
      <c r="F351" s="254" t="s">
        <v>496</v>
      </c>
      <c r="G351" s="251"/>
      <c r="H351" s="255">
        <v>276.39999999999998</v>
      </c>
      <c r="I351" s="256"/>
      <c r="J351" s="251"/>
      <c r="K351" s="251"/>
      <c r="L351" s="257"/>
      <c r="M351" s="258"/>
      <c r="N351" s="259"/>
      <c r="O351" s="259"/>
      <c r="P351" s="259"/>
      <c r="Q351" s="259"/>
      <c r="R351" s="259"/>
      <c r="S351" s="259"/>
      <c r="T351" s="26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1" t="s">
        <v>132</v>
      </c>
      <c r="AU351" s="261" t="s">
        <v>85</v>
      </c>
      <c r="AV351" s="13" t="s">
        <v>85</v>
      </c>
      <c r="AW351" s="13" t="s">
        <v>32</v>
      </c>
      <c r="AX351" s="13" t="s">
        <v>76</v>
      </c>
      <c r="AY351" s="261" t="s">
        <v>122</v>
      </c>
    </row>
    <row r="352" s="13" customFormat="1">
      <c r="A352" s="13"/>
      <c r="B352" s="250"/>
      <c r="C352" s="251"/>
      <c r="D352" s="252" t="s">
        <v>132</v>
      </c>
      <c r="E352" s="253" t="s">
        <v>1</v>
      </c>
      <c r="F352" s="254" t="s">
        <v>497</v>
      </c>
      <c r="G352" s="251"/>
      <c r="H352" s="255">
        <v>42</v>
      </c>
      <c r="I352" s="256"/>
      <c r="J352" s="251"/>
      <c r="K352" s="251"/>
      <c r="L352" s="257"/>
      <c r="M352" s="258"/>
      <c r="N352" s="259"/>
      <c r="O352" s="259"/>
      <c r="P352" s="259"/>
      <c r="Q352" s="259"/>
      <c r="R352" s="259"/>
      <c r="S352" s="259"/>
      <c r="T352" s="26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1" t="s">
        <v>132</v>
      </c>
      <c r="AU352" s="261" t="s">
        <v>85</v>
      </c>
      <c r="AV352" s="13" t="s">
        <v>85</v>
      </c>
      <c r="AW352" s="13" t="s">
        <v>32</v>
      </c>
      <c r="AX352" s="13" t="s">
        <v>76</v>
      </c>
      <c r="AY352" s="261" t="s">
        <v>122</v>
      </c>
    </row>
    <row r="353" s="14" customFormat="1">
      <c r="A353" s="14"/>
      <c r="B353" s="262"/>
      <c r="C353" s="263"/>
      <c r="D353" s="252" t="s">
        <v>132</v>
      </c>
      <c r="E353" s="264" t="s">
        <v>1</v>
      </c>
      <c r="F353" s="265" t="s">
        <v>133</v>
      </c>
      <c r="G353" s="263"/>
      <c r="H353" s="266">
        <v>318.39999999999998</v>
      </c>
      <c r="I353" s="267"/>
      <c r="J353" s="263"/>
      <c r="K353" s="263"/>
      <c r="L353" s="268"/>
      <c r="M353" s="269"/>
      <c r="N353" s="270"/>
      <c r="O353" s="270"/>
      <c r="P353" s="270"/>
      <c r="Q353" s="270"/>
      <c r="R353" s="270"/>
      <c r="S353" s="270"/>
      <c r="T353" s="27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2" t="s">
        <v>132</v>
      </c>
      <c r="AU353" s="272" t="s">
        <v>85</v>
      </c>
      <c r="AV353" s="14" t="s">
        <v>134</v>
      </c>
      <c r="AW353" s="14" t="s">
        <v>32</v>
      </c>
      <c r="AX353" s="14" t="s">
        <v>33</v>
      </c>
      <c r="AY353" s="272" t="s">
        <v>122</v>
      </c>
    </row>
    <row r="354" s="2" customFormat="1" ht="24" customHeight="1">
      <c r="A354" s="38"/>
      <c r="B354" s="39"/>
      <c r="C354" s="236" t="s">
        <v>498</v>
      </c>
      <c r="D354" s="236" t="s">
        <v>126</v>
      </c>
      <c r="E354" s="237" t="s">
        <v>499</v>
      </c>
      <c r="F354" s="238" t="s">
        <v>500</v>
      </c>
      <c r="G354" s="239" t="s">
        <v>203</v>
      </c>
      <c r="H354" s="240">
        <v>318.39999999999998</v>
      </c>
      <c r="I354" s="241"/>
      <c r="J354" s="242">
        <f>ROUND(I354*H354,2)</f>
        <v>0</v>
      </c>
      <c r="K354" s="243"/>
      <c r="L354" s="44"/>
      <c r="M354" s="244" t="s">
        <v>1</v>
      </c>
      <c r="N354" s="245" t="s">
        <v>41</v>
      </c>
      <c r="O354" s="91"/>
      <c r="P354" s="246">
        <f>O354*H354</f>
        <v>0</v>
      </c>
      <c r="Q354" s="246">
        <v>0</v>
      </c>
      <c r="R354" s="246">
        <f>Q354*H354</f>
        <v>0</v>
      </c>
      <c r="S354" s="246">
        <v>0</v>
      </c>
      <c r="T354" s="247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8" t="s">
        <v>134</v>
      </c>
      <c r="AT354" s="248" t="s">
        <v>126</v>
      </c>
      <c r="AU354" s="248" t="s">
        <v>85</v>
      </c>
      <c r="AY354" s="17" t="s">
        <v>122</v>
      </c>
      <c r="BE354" s="249">
        <f>IF(N354="základní",J354,0)</f>
        <v>0</v>
      </c>
      <c r="BF354" s="249">
        <f>IF(N354="snížená",J354,0)</f>
        <v>0</v>
      </c>
      <c r="BG354" s="249">
        <f>IF(N354="zákl. přenesená",J354,0)</f>
        <v>0</v>
      </c>
      <c r="BH354" s="249">
        <f>IF(N354="sníž. přenesená",J354,0)</f>
        <v>0</v>
      </c>
      <c r="BI354" s="249">
        <f>IF(N354="nulová",J354,0)</f>
        <v>0</v>
      </c>
      <c r="BJ354" s="17" t="s">
        <v>33</v>
      </c>
      <c r="BK354" s="249">
        <f>ROUND(I354*H354,2)</f>
        <v>0</v>
      </c>
      <c r="BL354" s="17" t="s">
        <v>134</v>
      </c>
      <c r="BM354" s="248" t="s">
        <v>501</v>
      </c>
    </row>
    <row r="355" s="13" customFormat="1">
      <c r="A355" s="13"/>
      <c r="B355" s="250"/>
      <c r="C355" s="251"/>
      <c r="D355" s="252" t="s">
        <v>132</v>
      </c>
      <c r="E355" s="253" t="s">
        <v>1</v>
      </c>
      <c r="F355" s="254" t="s">
        <v>496</v>
      </c>
      <c r="G355" s="251"/>
      <c r="H355" s="255">
        <v>276.39999999999998</v>
      </c>
      <c r="I355" s="256"/>
      <c r="J355" s="251"/>
      <c r="K355" s="251"/>
      <c r="L355" s="257"/>
      <c r="M355" s="258"/>
      <c r="N355" s="259"/>
      <c r="O355" s="259"/>
      <c r="P355" s="259"/>
      <c r="Q355" s="259"/>
      <c r="R355" s="259"/>
      <c r="S355" s="259"/>
      <c r="T355" s="26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1" t="s">
        <v>132</v>
      </c>
      <c r="AU355" s="261" t="s">
        <v>85</v>
      </c>
      <c r="AV355" s="13" t="s">
        <v>85</v>
      </c>
      <c r="AW355" s="13" t="s">
        <v>32</v>
      </c>
      <c r="AX355" s="13" t="s">
        <v>76</v>
      </c>
      <c r="AY355" s="261" t="s">
        <v>122</v>
      </c>
    </row>
    <row r="356" s="13" customFormat="1">
      <c r="A356" s="13"/>
      <c r="B356" s="250"/>
      <c r="C356" s="251"/>
      <c r="D356" s="252" t="s">
        <v>132</v>
      </c>
      <c r="E356" s="253" t="s">
        <v>1</v>
      </c>
      <c r="F356" s="254" t="s">
        <v>497</v>
      </c>
      <c r="G356" s="251"/>
      <c r="H356" s="255">
        <v>42</v>
      </c>
      <c r="I356" s="256"/>
      <c r="J356" s="251"/>
      <c r="K356" s="251"/>
      <c r="L356" s="257"/>
      <c r="M356" s="258"/>
      <c r="N356" s="259"/>
      <c r="O356" s="259"/>
      <c r="P356" s="259"/>
      <c r="Q356" s="259"/>
      <c r="R356" s="259"/>
      <c r="S356" s="259"/>
      <c r="T356" s="26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1" t="s">
        <v>132</v>
      </c>
      <c r="AU356" s="261" t="s">
        <v>85</v>
      </c>
      <c r="AV356" s="13" t="s">
        <v>85</v>
      </c>
      <c r="AW356" s="13" t="s">
        <v>32</v>
      </c>
      <c r="AX356" s="13" t="s">
        <v>76</v>
      </c>
      <c r="AY356" s="261" t="s">
        <v>122</v>
      </c>
    </row>
    <row r="357" s="14" customFormat="1">
      <c r="A357" s="14"/>
      <c r="B357" s="262"/>
      <c r="C357" s="263"/>
      <c r="D357" s="252" t="s">
        <v>132</v>
      </c>
      <c r="E357" s="264" t="s">
        <v>1</v>
      </c>
      <c r="F357" s="265" t="s">
        <v>133</v>
      </c>
      <c r="G357" s="263"/>
      <c r="H357" s="266">
        <v>318.39999999999998</v>
      </c>
      <c r="I357" s="267"/>
      <c r="J357" s="263"/>
      <c r="K357" s="263"/>
      <c r="L357" s="268"/>
      <c r="M357" s="269"/>
      <c r="N357" s="270"/>
      <c r="O357" s="270"/>
      <c r="P357" s="270"/>
      <c r="Q357" s="270"/>
      <c r="R357" s="270"/>
      <c r="S357" s="270"/>
      <c r="T357" s="27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2" t="s">
        <v>132</v>
      </c>
      <c r="AU357" s="272" t="s">
        <v>85</v>
      </c>
      <c r="AV357" s="14" t="s">
        <v>134</v>
      </c>
      <c r="AW357" s="14" t="s">
        <v>32</v>
      </c>
      <c r="AX357" s="14" t="s">
        <v>33</v>
      </c>
      <c r="AY357" s="272" t="s">
        <v>122</v>
      </c>
    </row>
    <row r="358" s="2" customFormat="1" ht="24" customHeight="1">
      <c r="A358" s="38"/>
      <c r="B358" s="39"/>
      <c r="C358" s="236" t="s">
        <v>502</v>
      </c>
      <c r="D358" s="236" t="s">
        <v>126</v>
      </c>
      <c r="E358" s="237" t="s">
        <v>503</v>
      </c>
      <c r="F358" s="238" t="s">
        <v>504</v>
      </c>
      <c r="G358" s="239" t="s">
        <v>203</v>
      </c>
      <c r="H358" s="240">
        <v>318.39999999999998</v>
      </c>
      <c r="I358" s="241"/>
      <c r="J358" s="242">
        <f>ROUND(I358*H358,2)</f>
        <v>0</v>
      </c>
      <c r="K358" s="243"/>
      <c r="L358" s="44"/>
      <c r="M358" s="244" t="s">
        <v>1</v>
      </c>
      <c r="N358" s="245" t="s">
        <v>41</v>
      </c>
      <c r="O358" s="91"/>
      <c r="P358" s="246">
        <f>O358*H358</f>
        <v>0</v>
      </c>
      <c r="Q358" s="246">
        <v>0</v>
      </c>
      <c r="R358" s="246">
        <f>Q358*H358</f>
        <v>0</v>
      </c>
      <c r="S358" s="246">
        <v>0</v>
      </c>
      <c r="T358" s="247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48" t="s">
        <v>134</v>
      </c>
      <c r="AT358" s="248" t="s">
        <v>126</v>
      </c>
      <c r="AU358" s="248" t="s">
        <v>85</v>
      </c>
      <c r="AY358" s="17" t="s">
        <v>122</v>
      </c>
      <c r="BE358" s="249">
        <f>IF(N358="základní",J358,0)</f>
        <v>0</v>
      </c>
      <c r="BF358" s="249">
        <f>IF(N358="snížená",J358,0)</f>
        <v>0</v>
      </c>
      <c r="BG358" s="249">
        <f>IF(N358="zákl. přenesená",J358,0)</f>
        <v>0</v>
      </c>
      <c r="BH358" s="249">
        <f>IF(N358="sníž. přenesená",J358,0)</f>
        <v>0</v>
      </c>
      <c r="BI358" s="249">
        <f>IF(N358="nulová",J358,0)</f>
        <v>0</v>
      </c>
      <c r="BJ358" s="17" t="s">
        <v>33</v>
      </c>
      <c r="BK358" s="249">
        <f>ROUND(I358*H358,2)</f>
        <v>0</v>
      </c>
      <c r="BL358" s="17" t="s">
        <v>134</v>
      </c>
      <c r="BM358" s="248" t="s">
        <v>505</v>
      </c>
    </row>
    <row r="359" s="13" customFormat="1">
      <c r="A359" s="13"/>
      <c r="B359" s="250"/>
      <c r="C359" s="251"/>
      <c r="D359" s="252" t="s">
        <v>132</v>
      </c>
      <c r="E359" s="253" t="s">
        <v>1</v>
      </c>
      <c r="F359" s="254" t="s">
        <v>496</v>
      </c>
      <c r="G359" s="251"/>
      <c r="H359" s="255">
        <v>276.39999999999998</v>
      </c>
      <c r="I359" s="256"/>
      <c r="J359" s="251"/>
      <c r="K359" s="251"/>
      <c r="L359" s="257"/>
      <c r="M359" s="258"/>
      <c r="N359" s="259"/>
      <c r="O359" s="259"/>
      <c r="P359" s="259"/>
      <c r="Q359" s="259"/>
      <c r="R359" s="259"/>
      <c r="S359" s="259"/>
      <c r="T359" s="26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1" t="s">
        <v>132</v>
      </c>
      <c r="AU359" s="261" t="s">
        <v>85</v>
      </c>
      <c r="AV359" s="13" t="s">
        <v>85</v>
      </c>
      <c r="AW359" s="13" t="s">
        <v>32</v>
      </c>
      <c r="AX359" s="13" t="s">
        <v>76</v>
      </c>
      <c r="AY359" s="261" t="s">
        <v>122</v>
      </c>
    </row>
    <row r="360" s="13" customFormat="1">
      <c r="A360" s="13"/>
      <c r="B360" s="250"/>
      <c r="C360" s="251"/>
      <c r="D360" s="252" t="s">
        <v>132</v>
      </c>
      <c r="E360" s="253" t="s">
        <v>1</v>
      </c>
      <c r="F360" s="254" t="s">
        <v>497</v>
      </c>
      <c r="G360" s="251"/>
      <c r="H360" s="255">
        <v>42</v>
      </c>
      <c r="I360" s="256"/>
      <c r="J360" s="251"/>
      <c r="K360" s="251"/>
      <c r="L360" s="257"/>
      <c r="M360" s="258"/>
      <c r="N360" s="259"/>
      <c r="O360" s="259"/>
      <c r="P360" s="259"/>
      <c r="Q360" s="259"/>
      <c r="R360" s="259"/>
      <c r="S360" s="259"/>
      <c r="T360" s="26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1" t="s">
        <v>132</v>
      </c>
      <c r="AU360" s="261" t="s">
        <v>85</v>
      </c>
      <c r="AV360" s="13" t="s">
        <v>85</v>
      </c>
      <c r="AW360" s="13" t="s">
        <v>32</v>
      </c>
      <c r="AX360" s="13" t="s">
        <v>76</v>
      </c>
      <c r="AY360" s="261" t="s">
        <v>122</v>
      </c>
    </row>
    <row r="361" s="14" customFormat="1">
      <c r="A361" s="14"/>
      <c r="B361" s="262"/>
      <c r="C361" s="263"/>
      <c r="D361" s="252" t="s">
        <v>132</v>
      </c>
      <c r="E361" s="264" t="s">
        <v>1</v>
      </c>
      <c r="F361" s="265" t="s">
        <v>133</v>
      </c>
      <c r="G361" s="263"/>
      <c r="H361" s="266">
        <v>318.39999999999998</v>
      </c>
      <c r="I361" s="267"/>
      <c r="J361" s="263"/>
      <c r="K361" s="263"/>
      <c r="L361" s="268"/>
      <c r="M361" s="269"/>
      <c r="N361" s="270"/>
      <c r="O361" s="270"/>
      <c r="P361" s="270"/>
      <c r="Q361" s="270"/>
      <c r="R361" s="270"/>
      <c r="S361" s="270"/>
      <c r="T361" s="27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2" t="s">
        <v>132</v>
      </c>
      <c r="AU361" s="272" t="s">
        <v>85</v>
      </c>
      <c r="AV361" s="14" t="s">
        <v>134</v>
      </c>
      <c r="AW361" s="14" t="s">
        <v>32</v>
      </c>
      <c r="AX361" s="14" t="s">
        <v>33</v>
      </c>
      <c r="AY361" s="272" t="s">
        <v>122</v>
      </c>
    </row>
    <row r="362" s="2" customFormat="1" ht="24" customHeight="1">
      <c r="A362" s="38"/>
      <c r="B362" s="39"/>
      <c r="C362" s="236" t="s">
        <v>506</v>
      </c>
      <c r="D362" s="236" t="s">
        <v>126</v>
      </c>
      <c r="E362" s="237" t="s">
        <v>507</v>
      </c>
      <c r="F362" s="238" t="s">
        <v>508</v>
      </c>
      <c r="G362" s="239" t="s">
        <v>203</v>
      </c>
      <c r="H362" s="240">
        <v>318.39999999999998</v>
      </c>
      <c r="I362" s="241"/>
      <c r="J362" s="242">
        <f>ROUND(I362*H362,2)</f>
        <v>0</v>
      </c>
      <c r="K362" s="243"/>
      <c r="L362" s="44"/>
      <c r="M362" s="244" t="s">
        <v>1</v>
      </c>
      <c r="N362" s="245" t="s">
        <v>41</v>
      </c>
      <c r="O362" s="91"/>
      <c r="P362" s="246">
        <f>O362*H362</f>
        <v>0</v>
      </c>
      <c r="Q362" s="246">
        <v>0</v>
      </c>
      <c r="R362" s="246">
        <f>Q362*H362</f>
        <v>0</v>
      </c>
      <c r="S362" s="246">
        <v>0</v>
      </c>
      <c r="T362" s="247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48" t="s">
        <v>134</v>
      </c>
      <c r="AT362" s="248" t="s">
        <v>126</v>
      </c>
      <c r="AU362" s="248" t="s">
        <v>85</v>
      </c>
      <c r="AY362" s="17" t="s">
        <v>122</v>
      </c>
      <c r="BE362" s="249">
        <f>IF(N362="základní",J362,0)</f>
        <v>0</v>
      </c>
      <c r="BF362" s="249">
        <f>IF(N362="snížená",J362,0)</f>
        <v>0</v>
      </c>
      <c r="BG362" s="249">
        <f>IF(N362="zákl. přenesená",J362,0)</f>
        <v>0</v>
      </c>
      <c r="BH362" s="249">
        <f>IF(N362="sníž. přenesená",J362,0)</f>
        <v>0</v>
      </c>
      <c r="BI362" s="249">
        <f>IF(N362="nulová",J362,0)</f>
        <v>0</v>
      </c>
      <c r="BJ362" s="17" t="s">
        <v>33</v>
      </c>
      <c r="BK362" s="249">
        <f>ROUND(I362*H362,2)</f>
        <v>0</v>
      </c>
      <c r="BL362" s="17" t="s">
        <v>134</v>
      </c>
      <c r="BM362" s="248" t="s">
        <v>509</v>
      </c>
    </row>
    <row r="363" s="13" customFormat="1">
      <c r="A363" s="13"/>
      <c r="B363" s="250"/>
      <c r="C363" s="251"/>
      <c r="D363" s="252" t="s">
        <v>132</v>
      </c>
      <c r="E363" s="253" t="s">
        <v>1</v>
      </c>
      <c r="F363" s="254" t="s">
        <v>496</v>
      </c>
      <c r="G363" s="251"/>
      <c r="H363" s="255">
        <v>276.39999999999998</v>
      </c>
      <c r="I363" s="256"/>
      <c r="J363" s="251"/>
      <c r="K363" s="251"/>
      <c r="L363" s="257"/>
      <c r="M363" s="258"/>
      <c r="N363" s="259"/>
      <c r="O363" s="259"/>
      <c r="P363" s="259"/>
      <c r="Q363" s="259"/>
      <c r="R363" s="259"/>
      <c r="S363" s="259"/>
      <c r="T363" s="26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1" t="s">
        <v>132</v>
      </c>
      <c r="AU363" s="261" t="s">
        <v>85</v>
      </c>
      <c r="AV363" s="13" t="s">
        <v>85</v>
      </c>
      <c r="AW363" s="13" t="s">
        <v>32</v>
      </c>
      <c r="AX363" s="13" t="s">
        <v>76</v>
      </c>
      <c r="AY363" s="261" t="s">
        <v>122</v>
      </c>
    </row>
    <row r="364" s="13" customFormat="1">
      <c r="A364" s="13"/>
      <c r="B364" s="250"/>
      <c r="C364" s="251"/>
      <c r="D364" s="252" t="s">
        <v>132</v>
      </c>
      <c r="E364" s="253" t="s">
        <v>1</v>
      </c>
      <c r="F364" s="254" t="s">
        <v>497</v>
      </c>
      <c r="G364" s="251"/>
      <c r="H364" s="255">
        <v>42</v>
      </c>
      <c r="I364" s="256"/>
      <c r="J364" s="251"/>
      <c r="K364" s="251"/>
      <c r="L364" s="257"/>
      <c r="M364" s="258"/>
      <c r="N364" s="259"/>
      <c r="O364" s="259"/>
      <c r="P364" s="259"/>
      <c r="Q364" s="259"/>
      <c r="R364" s="259"/>
      <c r="S364" s="259"/>
      <c r="T364" s="26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1" t="s">
        <v>132</v>
      </c>
      <c r="AU364" s="261" t="s">
        <v>85</v>
      </c>
      <c r="AV364" s="13" t="s">
        <v>85</v>
      </c>
      <c r="AW364" s="13" t="s">
        <v>32</v>
      </c>
      <c r="AX364" s="13" t="s">
        <v>76</v>
      </c>
      <c r="AY364" s="261" t="s">
        <v>122</v>
      </c>
    </row>
    <row r="365" s="14" customFormat="1">
      <c r="A365" s="14"/>
      <c r="B365" s="262"/>
      <c r="C365" s="263"/>
      <c r="D365" s="252" t="s">
        <v>132</v>
      </c>
      <c r="E365" s="264" t="s">
        <v>1</v>
      </c>
      <c r="F365" s="265" t="s">
        <v>133</v>
      </c>
      <c r="G365" s="263"/>
      <c r="H365" s="266">
        <v>318.39999999999998</v>
      </c>
      <c r="I365" s="267"/>
      <c r="J365" s="263"/>
      <c r="K365" s="263"/>
      <c r="L365" s="268"/>
      <c r="M365" s="269"/>
      <c r="N365" s="270"/>
      <c r="O365" s="270"/>
      <c r="P365" s="270"/>
      <c r="Q365" s="270"/>
      <c r="R365" s="270"/>
      <c r="S365" s="270"/>
      <c r="T365" s="27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2" t="s">
        <v>132</v>
      </c>
      <c r="AU365" s="272" t="s">
        <v>85</v>
      </c>
      <c r="AV365" s="14" t="s">
        <v>134</v>
      </c>
      <c r="AW365" s="14" t="s">
        <v>32</v>
      </c>
      <c r="AX365" s="14" t="s">
        <v>33</v>
      </c>
      <c r="AY365" s="272" t="s">
        <v>122</v>
      </c>
    </row>
    <row r="366" s="2" customFormat="1" ht="16.5" customHeight="1">
      <c r="A366" s="38"/>
      <c r="B366" s="39"/>
      <c r="C366" s="236" t="s">
        <v>510</v>
      </c>
      <c r="D366" s="236" t="s">
        <v>126</v>
      </c>
      <c r="E366" s="237" t="s">
        <v>511</v>
      </c>
      <c r="F366" s="238" t="s">
        <v>512</v>
      </c>
      <c r="G366" s="239" t="s">
        <v>203</v>
      </c>
      <c r="H366" s="240">
        <v>318.39999999999998</v>
      </c>
      <c r="I366" s="241"/>
      <c r="J366" s="242">
        <f>ROUND(I366*H366,2)</f>
        <v>0</v>
      </c>
      <c r="K366" s="243"/>
      <c r="L366" s="44"/>
      <c r="M366" s="244" t="s">
        <v>1</v>
      </c>
      <c r="N366" s="245" t="s">
        <v>41</v>
      </c>
      <c r="O366" s="91"/>
      <c r="P366" s="246">
        <f>O366*H366</f>
        <v>0</v>
      </c>
      <c r="Q366" s="246">
        <v>0</v>
      </c>
      <c r="R366" s="246">
        <f>Q366*H366</f>
        <v>0</v>
      </c>
      <c r="S366" s="246">
        <v>0</v>
      </c>
      <c r="T366" s="247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48" t="s">
        <v>134</v>
      </c>
      <c r="AT366" s="248" t="s">
        <v>126</v>
      </c>
      <c r="AU366" s="248" t="s">
        <v>85</v>
      </c>
      <c r="AY366" s="17" t="s">
        <v>122</v>
      </c>
      <c r="BE366" s="249">
        <f>IF(N366="základní",J366,0)</f>
        <v>0</v>
      </c>
      <c r="BF366" s="249">
        <f>IF(N366="snížená",J366,0)</f>
        <v>0</v>
      </c>
      <c r="BG366" s="249">
        <f>IF(N366="zákl. přenesená",J366,0)</f>
        <v>0</v>
      </c>
      <c r="BH366" s="249">
        <f>IF(N366="sníž. přenesená",J366,0)</f>
        <v>0</v>
      </c>
      <c r="BI366" s="249">
        <f>IF(N366="nulová",J366,0)</f>
        <v>0</v>
      </c>
      <c r="BJ366" s="17" t="s">
        <v>33</v>
      </c>
      <c r="BK366" s="249">
        <f>ROUND(I366*H366,2)</f>
        <v>0</v>
      </c>
      <c r="BL366" s="17" t="s">
        <v>134</v>
      </c>
      <c r="BM366" s="248" t="s">
        <v>513</v>
      </c>
    </row>
    <row r="367" s="13" customFormat="1">
      <c r="A367" s="13"/>
      <c r="B367" s="250"/>
      <c r="C367" s="251"/>
      <c r="D367" s="252" t="s">
        <v>132</v>
      </c>
      <c r="E367" s="253" t="s">
        <v>1</v>
      </c>
      <c r="F367" s="254" t="s">
        <v>496</v>
      </c>
      <c r="G367" s="251"/>
      <c r="H367" s="255">
        <v>276.39999999999998</v>
      </c>
      <c r="I367" s="256"/>
      <c r="J367" s="251"/>
      <c r="K367" s="251"/>
      <c r="L367" s="257"/>
      <c r="M367" s="258"/>
      <c r="N367" s="259"/>
      <c r="O367" s="259"/>
      <c r="P367" s="259"/>
      <c r="Q367" s="259"/>
      <c r="R367" s="259"/>
      <c r="S367" s="259"/>
      <c r="T367" s="26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1" t="s">
        <v>132</v>
      </c>
      <c r="AU367" s="261" t="s">
        <v>85</v>
      </c>
      <c r="AV367" s="13" t="s">
        <v>85</v>
      </c>
      <c r="AW367" s="13" t="s">
        <v>32</v>
      </c>
      <c r="AX367" s="13" t="s">
        <v>76</v>
      </c>
      <c r="AY367" s="261" t="s">
        <v>122</v>
      </c>
    </row>
    <row r="368" s="13" customFormat="1">
      <c r="A368" s="13"/>
      <c r="B368" s="250"/>
      <c r="C368" s="251"/>
      <c r="D368" s="252" t="s">
        <v>132</v>
      </c>
      <c r="E368" s="253" t="s">
        <v>1</v>
      </c>
      <c r="F368" s="254" t="s">
        <v>497</v>
      </c>
      <c r="G368" s="251"/>
      <c r="H368" s="255">
        <v>42</v>
      </c>
      <c r="I368" s="256"/>
      <c r="J368" s="251"/>
      <c r="K368" s="251"/>
      <c r="L368" s="257"/>
      <c r="M368" s="258"/>
      <c r="N368" s="259"/>
      <c r="O368" s="259"/>
      <c r="P368" s="259"/>
      <c r="Q368" s="259"/>
      <c r="R368" s="259"/>
      <c r="S368" s="259"/>
      <c r="T368" s="26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1" t="s">
        <v>132</v>
      </c>
      <c r="AU368" s="261" t="s">
        <v>85</v>
      </c>
      <c r="AV368" s="13" t="s">
        <v>85</v>
      </c>
      <c r="AW368" s="13" t="s">
        <v>32</v>
      </c>
      <c r="AX368" s="13" t="s">
        <v>76</v>
      </c>
      <c r="AY368" s="261" t="s">
        <v>122</v>
      </c>
    </row>
    <row r="369" s="14" customFormat="1">
      <c r="A369" s="14"/>
      <c r="B369" s="262"/>
      <c r="C369" s="263"/>
      <c r="D369" s="252" t="s">
        <v>132</v>
      </c>
      <c r="E369" s="264" t="s">
        <v>1</v>
      </c>
      <c r="F369" s="265" t="s">
        <v>133</v>
      </c>
      <c r="G369" s="263"/>
      <c r="H369" s="266">
        <v>318.39999999999998</v>
      </c>
      <c r="I369" s="267"/>
      <c r="J369" s="263"/>
      <c r="K369" s="263"/>
      <c r="L369" s="268"/>
      <c r="M369" s="269"/>
      <c r="N369" s="270"/>
      <c r="O369" s="270"/>
      <c r="P369" s="270"/>
      <c r="Q369" s="270"/>
      <c r="R369" s="270"/>
      <c r="S369" s="270"/>
      <c r="T369" s="27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2" t="s">
        <v>132</v>
      </c>
      <c r="AU369" s="272" t="s">
        <v>85</v>
      </c>
      <c r="AV369" s="14" t="s">
        <v>134</v>
      </c>
      <c r="AW369" s="14" t="s">
        <v>32</v>
      </c>
      <c r="AX369" s="14" t="s">
        <v>33</v>
      </c>
      <c r="AY369" s="272" t="s">
        <v>122</v>
      </c>
    </row>
    <row r="370" s="12" customFormat="1" ht="22.8" customHeight="1">
      <c r="A370" s="12"/>
      <c r="B370" s="220"/>
      <c r="C370" s="221"/>
      <c r="D370" s="222" t="s">
        <v>75</v>
      </c>
      <c r="E370" s="234" t="s">
        <v>135</v>
      </c>
      <c r="F370" s="234" t="s">
        <v>514</v>
      </c>
      <c r="G370" s="221"/>
      <c r="H370" s="221"/>
      <c r="I370" s="224"/>
      <c r="J370" s="235">
        <f>BK370</f>
        <v>0</v>
      </c>
      <c r="K370" s="221"/>
      <c r="L370" s="226"/>
      <c r="M370" s="227"/>
      <c r="N370" s="228"/>
      <c r="O370" s="228"/>
      <c r="P370" s="229">
        <f>SUM(P371:P494)</f>
        <v>0</v>
      </c>
      <c r="Q370" s="228"/>
      <c r="R370" s="229">
        <f>SUM(R371:R494)</f>
        <v>53.300205200000001</v>
      </c>
      <c r="S370" s="228"/>
      <c r="T370" s="230">
        <f>SUM(T371:T494)</f>
        <v>0.34199999999999997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31" t="s">
        <v>33</v>
      </c>
      <c r="AT370" s="232" t="s">
        <v>75</v>
      </c>
      <c r="AU370" s="232" t="s">
        <v>33</v>
      </c>
      <c r="AY370" s="231" t="s">
        <v>122</v>
      </c>
      <c r="BK370" s="233">
        <f>SUM(BK371:BK494)</f>
        <v>0</v>
      </c>
    </row>
    <row r="371" s="2" customFormat="1" ht="24" customHeight="1">
      <c r="A371" s="38"/>
      <c r="B371" s="39"/>
      <c r="C371" s="236" t="s">
        <v>515</v>
      </c>
      <c r="D371" s="236" t="s">
        <v>126</v>
      </c>
      <c r="E371" s="237" t="s">
        <v>516</v>
      </c>
      <c r="F371" s="238" t="s">
        <v>517</v>
      </c>
      <c r="G371" s="239" t="s">
        <v>223</v>
      </c>
      <c r="H371" s="240">
        <v>29.100000000000001</v>
      </c>
      <c r="I371" s="241"/>
      <c r="J371" s="242">
        <f>ROUND(I371*H371,2)</f>
        <v>0</v>
      </c>
      <c r="K371" s="243"/>
      <c r="L371" s="44"/>
      <c r="M371" s="244" t="s">
        <v>1</v>
      </c>
      <c r="N371" s="245" t="s">
        <v>41</v>
      </c>
      <c r="O371" s="91"/>
      <c r="P371" s="246">
        <f>O371*H371</f>
        <v>0</v>
      </c>
      <c r="Q371" s="246">
        <v>0</v>
      </c>
      <c r="R371" s="246">
        <f>Q371*H371</f>
        <v>0</v>
      </c>
      <c r="S371" s="246">
        <v>0</v>
      </c>
      <c r="T371" s="247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48" t="s">
        <v>134</v>
      </c>
      <c r="AT371" s="248" t="s">
        <v>126</v>
      </c>
      <c r="AU371" s="248" t="s">
        <v>85</v>
      </c>
      <c r="AY371" s="17" t="s">
        <v>122</v>
      </c>
      <c r="BE371" s="249">
        <f>IF(N371="základní",J371,0)</f>
        <v>0</v>
      </c>
      <c r="BF371" s="249">
        <f>IF(N371="snížená",J371,0)</f>
        <v>0</v>
      </c>
      <c r="BG371" s="249">
        <f>IF(N371="zákl. přenesená",J371,0)</f>
        <v>0</v>
      </c>
      <c r="BH371" s="249">
        <f>IF(N371="sníž. přenesená",J371,0)</f>
        <v>0</v>
      </c>
      <c r="BI371" s="249">
        <f>IF(N371="nulová",J371,0)</f>
        <v>0</v>
      </c>
      <c r="BJ371" s="17" t="s">
        <v>33</v>
      </c>
      <c r="BK371" s="249">
        <f>ROUND(I371*H371,2)</f>
        <v>0</v>
      </c>
      <c r="BL371" s="17" t="s">
        <v>134</v>
      </c>
      <c r="BM371" s="248" t="s">
        <v>518</v>
      </c>
    </row>
    <row r="372" s="13" customFormat="1">
      <c r="A372" s="13"/>
      <c r="B372" s="250"/>
      <c r="C372" s="251"/>
      <c r="D372" s="252" t="s">
        <v>132</v>
      </c>
      <c r="E372" s="253" t="s">
        <v>1</v>
      </c>
      <c r="F372" s="254" t="s">
        <v>519</v>
      </c>
      <c r="G372" s="251"/>
      <c r="H372" s="255">
        <v>23.100000000000001</v>
      </c>
      <c r="I372" s="256"/>
      <c r="J372" s="251"/>
      <c r="K372" s="251"/>
      <c r="L372" s="257"/>
      <c r="M372" s="258"/>
      <c r="N372" s="259"/>
      <c r="O372" s="259"/>
      <c r="P372" s="259"/>
      <c r="Q372" s="259"/>
      <c r="R372" s="259"/>
      <c r="S372" s="259"/>
      <c r="T372" s="26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1" t="s">
        <v>132</v>
      </c>
      <c r="AU372" s="261" t="s">
        <v>85</v>
      </c>
      <c r="AV372" s="13" t="s">
        <v>85</v>
      </c>
      <c r="AW372" s="13" t="s">
        <v>32</v>
      </c>
      <c r="AX372" s="13" t="s">
        <v>76</v>
      </c>
      <c r="AY372" s="261" t="s">
        <v>122</v>
      </c>
    </row>
    <row r="373" s="13" customFormat="1">
      <c r="A373" s="13"/>
      <c r="B373" s="250"/>
      <c r="C373" s="251"/>
      <c r="D373" s="252" t="s">
        <v>132</v>
      </c>
      <c r="E373" s="253" t="s">
        <v>1</v>
      </c>
      <c r="F373" s="254" t="s">
        <v>520</v>
      </c>
      <c r="G373" s="251"/>
      <c r="H373" s="255">
        <v>6</v>
      </c>
      <c r="I373" s="256"/>
      <c r="J373" s="251"/>
      <c r="K373" s="251"/>
      <c r="L373" s="257"/>
      <c r="M373" s="258"/>
      <c r="N373" s="259"/>
      <c r="O373" s="259"/>
      <c r="P373" s="259"/>
      <c r="Q373" s="259"/>
      <c r="R373" s="259"/>
      <c r="S373" s="259"/>
      <c r="T373" s="26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1" t="s">
        <v>132</v>
      </c>
      <c r="AU373" s="261" t="s">
        <v>85</v>
      </c>
      <c r="AV373" s="13" t="s">
        <v>85</v>
      </c>
      <c r="AW373" s="13" t="s">
        <v>32</v>
      </c>
      <c r="AX373" s="13" t="s">
        <v>76</v>
      </c>
      <c r="AY373" s="261" t="s">
        <v>122</v>
      </c>
    </row>
    <row r="374" s="14" customFormat="1">
      <c r="A374" s="14"/>
      <c r="B374" s="262"/>
      <c r="C374" s="263"/>
      <c r="D374" s="252" t="s">
        <v>132</v>
      </c>
      <c r="E374" s="264" t="s">
        <v>1</v>
      </c>
      <c r="F374" s="265" t="s">
        <v>133</v>
      </c>
      <c r="G374" s="263"/>
      <c r="H374" s="266">
        <v>29.100000000000001</v>
      </c>
      <c r="I374" s="267"/>
      <c r="J374" s="263"/>
      <c r="K374" s="263"/>
      <c r="L374" s="268"/>
      <c r="M374" s="269"/>
      <c r="N374" s="270"/>
      <c r="O374" s="270"/>
      <c r="P374" s="270"/>
      <c r="Q374" s="270"/>
      <c r="R374" s="270"/>
      <c r="S374" s="270"/>
      <c r="T374" s="27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72" t="s">
        <v>132</v>
      </c>
      <c r="AU374" s="272" t="s">
        <v>85</v>
      </c>
      <c r="AV374" s="14" t="s">
        <v>134</v>
      </c>
      <c r="AW374" s="14" t="s">
        <v>32</v>
      </c>
      <c r="AX374" s="14" t="s">
        <v>33</v>
      </c>
      <c r="AY374" s="272" t="s">
        <v>122</v>
      </c>
    </row>
    <row r="375" s="2" customFormat="1" ht="24" customHeight="1">
      <c r="A375" s="38"/>
      <c r="B375" s="39"/>
      <c r="C375" s="290" t="s">
        <v>521</v>
      </c>
      <c r="D375" s="290" t="s">
        <v>363</v>
      </c>
      <c r="E375" s="291" t="s">
        <v>522</v>
      </c>
      <c r="F375" s="292" t="s">
        <v>523</v>
      </c>
      <c r="G375" s="293" t="s">
        <v>223</v>
      </c>
      <c r="H375" s="294">
        <v>32.009999999999998</v>
      </c>
      <c r="I375" s="295"/>
      <c r="J375" s="296">
        <f>ROUND(I375*H375,2)</f>
        <v>0</v>
      </c>
      <c r="K375" s="297"/>
      <c r="L375" s="298"/>
      <c r="M375" s="299" t="s">
        <v>1</v>
      </c>
      <c r="N375" s="300" t="s">
        <v>41</v>
      </c>
      <c r="O375" s="91"/>
      <c r="P375" s="246">
        <f>O375*H375</f>
        <v>0</v>
      </c>
      <c r="Q375" s="246">
        <v>0.00147</v>
      </c>
      <c r="R375" s="246">
        <f>Q375*H375</f>
        <v>0.047054699999999998</v>
      </c>
      <c r="S375" s="246">
        <v>0</v>
      </c>
      <c r="T375" s="247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48" t="s">
        <v>135</v>
      </c>
      <c r="AT375" s="248" t="s">
        <v>363</v>
      </c>
      <c r="AU375" s="248" t="s">
        <v>85</v>
      </c>
      <c r="AY375" s="17" t="s">
        <v>122</v>
      </c>
      <c r="BE375" s="249">
        <f>IF(N375="základní",J375,0)</f>
        <v>0</v>
      </c>
      <c r="BF375" s="249">
        <f>IF(N375="snížená",J375,0)</f>
        <v>0</v>
      </c>
      <c r="BG375" s="249">
        <f>IF(N375="zákl. přenesená",J375,0)</f>
        <v>0</v>
      </c>
      <c r="BH375" s="249">
        <f>IF(N375="sníž. přenesená",J375,0)</f>
        <v>0</v>
      </c>
      <c r="BI375" s="249">
        <f>IF(N375="nulová",J375,0)</f>
        <v>0</v>
      </c>
      <c r="BJ375" s="17" t="s">
        <v>33</v>
      </c>
      <c r="BK375" s="249">
        <f>ROUND(I375*H375,2)</f>
        <v>0</v>
      </c>
      <c r="BL375" s="17" t="s">
        <v>134</v>
      </c>
      <c r="BM375" s="248" t="s">
        <v>524</v>
      </c>
    </row>
    <row r="376" s="13" customFormat="1">
      <c r="A376" s="13"/>
      <c r="B376" s="250"/>
      <c r="C376" s="251"/>
      <c r="D376" s="252" t="s">
        <v>132</v>
      </c>
      <c r="E376" s="251"/>
      <c r="F376" s="254" t="s">
        <v>525</v>
      </c>
      <c r="G376" s="251"/>
      <c r="H376" s="255">
        <v>32.009999999999998</v>
      </c>
      <c r="I376" s="256"/>
      <c r="J376" s="251"/>
      <c r="K376" s="251"/>
      <c r="L376" s="257"/>
      <c r="M376" s="258"/>
      <c r="N376" s="259"/>
      <c r="O376" s="259"/>
      <c r="P376" s="259"/>
      <c r="Q376" s="259"/>
      <c r="R376" s="259"/>
      <c r="S376" s="259"/>
      <c r="T376" s="26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1" t="s">
        <v>132</v>
      </c>
      <c r="AU376" s="261" t="s">
        <v>85</v>
      </c>
      <c r="AV376" s="13" t="s">
        <v>85</v>
      </c>
      <c r="AW376" s="13" t="s">
        <v>4</v>
      </c>
      <c r="AX376" s="13" t="s">
        <v>33</v>
      </c>
      <c r="AY376" s="261" t="s">
        <v>122</v>
      </c>
    </row>
    <row r="377" s="2" customFormat="1" ht="24" customHeight="1">
      <c r="A377" s="38"/>
      <c r="B377" s="39"/>
      <c r="C377" s="236" t="s">
        <v>526</v>
      </c>
      <c r="D377" s="236" t="s">
        <v>126</v>
      </c>
      <c r="E377" s="237" t="s">
        <v>527</v>
      </c>
      <c r="F377" s="238" t="s">
        <v>528</v>
      </c>
      <c r="G377" s="239" t="s">
        <v>223</v>
      </c>
      <c r="H377" s="240">
        <v>55.399999999999999</v>
      </c>
      <c r="I377" s="241"/>
      <c r="J377" s="242">
        <f>ROUND(I377*H377,2)</f>
        <v>0</v>
      </c>
      <c r="K377" s="243"/>
      <c r="L377" s="44"/>
      <c r="M377" s="244" t="s">
        <v>1</v>
      </c>
      <c r="N377" s="245" t="s">
        <v>41</v>
      </c>
      <c r="O377" s="91"/>
      <c r="P377" s="246">
        <f>O377*H377</f>
        <v>0</v>
      </c>
      <c r="Q377" s="246">
        <v>0</v>
      </c>
      <c r="R377" s="246">
        <f>Q377*H377</f>
        <v>0</v>
      </c>
      <c r="S377" s="246">
        <v>0</v>
      </c>
      <c r="T377" s="247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48" t="s">
        <v>134</v>
      </c>
      <c r="AT377" s="248" t="s">
        <v>126</v>
      </c>
      <c r="AU377" s="248" t="s">
        <v>85</v>
      </c>
      <c r="AY377" s="17" t="s">
        <v>122</v>
      </c>
      <c r="BE377" s="249">
        <f>IF(N377="základní",J377,0)</f>
        <v>0</v>
      </c>
      <c r="BF377" s="249">
        <f>IF(N377="snížená",J377,0)</f>
        <v>0</v>
      </c>
      <c r="BG377" s="249">
        <f>IF(N377="zákl. přenesená",J377,0)</f>
        <v>0</v>
      </c>
      <c r="BH377" s="249">
        <f>IF(N377="sníž. přenesená",J377,0)</f>
        <v>0</v>
      </c>
      <c r="BI377" s="249">
        <f>IF(N377="nulová",J377,0)</f>
        <v>0</v>
      </c>
      <c r="BJ377" s="17" t="s">
        <v>33</v>
      </c>
      <c r="BK377" s="249">
        <f>ROUND(I377*H377,2)</f>
        <v>0</v>
      </c>
      <c r="BL377" s="17" t="s">
        <v>134</v>
      </c>
      <c r="BM377" s="248" t="s">
        <v>529</v>
      </c>
    </row>
    <row r="378" s="13" customFormat="1">
      <c r="A378" s="13"/>
      <c r="B378" s="250"/>
      <c r="C378" s="251"/>
      <c r="D378" s="252" t="s">
        <v>132</v>
      </c>
      <c r="E378" s="253" t="s">
        <v>1</v>
      </c>
      <c r="F378" s="254" t="s">
        <v>530</v>
      </c>
      <c r="G378" s="251"/>
      <c r="H378" s="255">
        <v>55.399999999999999</v>
      </c>
      <c r="I378" s="256"/>
      <c r="J378" s="251"/>
      <c r="K378" s="251"/>
      <c r="L378" s="257"/>
      <c r="M378" s="258"/>
      <c r="N378" s="259"/>
      <c r="O378" s="259"/>
      <c r="P378" s="259"/>
      <c r="Q378" s="259"/>
      <c r="R378" s="259"/>
      <c r="S378" s="259"/>
      <c r="T378" s="26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1" t="s">
        <v>132</v>
      </c>
      <c r="AU378" s="261" t="s">
        <v>85</v>
      </c>
      <c r="AV378" s="13" t="s">
        <v>85</v>
      </c>
      <c r="AW378" s="13" t="s">
        <v>32</v>
      </c>
      <c r="AX378" s="13" t="s">
        <v>76</v>
      </c>
      <c r="AY378" s="261" t="s">
        <v>122</v>
      </c>
    </row>
    <row r="379" s="14" customFormat="1">
      <c r="A379" s="14"/>
      <c r="B379" s="262"/>
      <c r="C379" s="263"/>
      <c r="D379" s="252" t="s">
        <v>132</v>
      </c>
      <c r="E379" s="264" t="s">
        <v>1</v>
      </c>
      <c r="F379" s="265" t="s">
        <v>133</v>
      </c>
      <c r="G379" s="263"/>
      <c r="H379" s="266">
        <v>55.399999999999999</v>
      </c>
      <c r="I379" s="267"/>
      <c r="J379" s="263"/>
      <c r="K379" s="263"/>
      <c r="L379" s="268"/>
      <c r="M379" s="269"/>
      <c r="N379" s="270"/>
      <c r="O379" s="270"/>
      <c r="P379" s="270"/>
      <c r="Q379" s="270"/>
      <c r="R379" s="270"/>
      <c r="S379" s="270"/>
      <c r="T379" s="271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2" t="s">
        <v>132</v>
      </c>
      <c r="AU379" s="272" t="s">
        <v>85</v>
      </c>
      <c r="AV379" s="14" t="s">
        <v>134</v>
      </c>
      <c r="AW379" s="14" t="s">
        <v>32</v>
      </c>
      <c r="AX379" s="14" t="s">
        <v>33</v>
      </c>
      <c r="AY379" s="272" t="s">
        <v>122</v>
      </c>
    </row>
    <row r="380" s="2" customFormat="1" ht="24" customHeight="1">
      <c r="A380" s="38"/>
      <c r="B380" s="39"/>
      <c r="C380" s="290" t="s">
        <v>531</v>
      </c>
      <c r="D380" s="290" t="s">
        <v>363</v>
      </c>
      <c r="E380" s="291" t="s">
        <v>532</v>
      </c>
      <c r="F380" s="292" t="s">
        <v>533</v>
      </c>
      <c r="G380" s="293" t="s">
        <v>223</v>
      </c>
      <c r="H380" s="294">
        <v>60.939999999999998</v>
      </c>
      <c r="I380" s="295"/>
      <c r="J380" s="296">
        <f>ROUND(I380*H380,2)</f>
        <v>0</v>
      </c>
      <c r="K380" s="297"/>
      <c r="L380" s="298"/>
      <c r="M380" s="299" t="s">
        <v>1</v>
      </c>
      <c r="N380" s="300" t="s">
        <v>41</v>
      </c>
      <c r="O380" s="91"/>
      <c r="P380" s="246">
        <f>O380*H380</f>
        <v>0</v>
      </c>
      <c r="Q380" s="246">
        <v>0.00147</v>
      </c>
      <c r="R380" s="246">
        <f>Q380*H380</f>
        <v>0.089581799999999989</v>
      </c>
      <c r="S380" s="246">
        <v>0</v>
      </c>
      <c r="T380" s="247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48" t="s">
        <v>135</v>
      </c>
      <c r="AT380" s="248" t="s">
        <v>363</v>
      </c>
      <c r="AU380" s="248" t="s">
        <v>85</v>
      </c>
      <c r="AY380" s="17" t="s">
        <v>122</v>
      </c>
      <c r="BE380" s="249">
        <f>IF(N380="základní",J380,0)</f>
        <v>0</v>
      </c>
      <c r="BF380" s="249">
        <f>IF(N380="snížená",J380,0)</f>
        <v>0</v>
      </c>
      <c r="BG380" s="249">
        <f>IF(N380="zákl. přenesená",J380,0)</f>
        <v>0</v>
      </c>
      <c r="BH380" s="249">
        <f>IF(N380="sníž. přenesená",J380,0)</f>
        <v>0</v>
      </c>
      <c r="BI380" s="249">
        <f>IF(N380="nulová",J380,0)</f>
        <v>0</v>
      </c>
      <c r="BJ380" s="17" t="s">
        <v>33</v>
      </c>
      <c r="BK380" s="249">
        <f>ROUND(I380*H380,2)</f>
        <v>0</v>
      </c>
      <c r="BL380" s="17" t="s">
        <v>134</v>
      </c>
      <c r="BM380" s="248" t="s">
        <v>534</v>
      </c>
    </row>
    <row r="381" s="13" customFormat="1">
      <c r="A381" s="13"/>
      <c r="B381" s="250"/>
      <c r="C381" s="251"/>
      <c r="D381" s="252" t="s">
        <v>132</v>
      </c>
      <c r="E381" s="251"/>
      <c r="F381" s="254" t="s">
        <v>535</v>
      </c>
      <c r="G381" s="251"/>
      <c r="H381" s="255">
        <v>60.939999999999998</v>
      </c>
      <c r="I381" s="256"/>
      <c r="J381" s="251"/>
      <c r="K381" s="251"/>
      <c r="L381" s="257"/>
      <c r="M381" s="258"/>
      <c r="N381" s="259"/>
      <c r="O381" s="259"/>
      <c r="P381" s="259"/>
      <c r="Q381" s="259"/>
      <c r="R381" s="259"/>
      <c r="S381" s="259"/>
      <c r="T381" s="26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1" t="s">
        <v>132</v>
      </c>
      <c r="AU381" s="261" t="s">
        <v>85</v>
      </c>
      <c r="AV381" s="13" t="s">
        <v>85</v>
      </c>
      <c r="AW381" s="13" t="s">
        <v>4</v>
      </c>
      <c r="AX381" s="13" t="s">
        <v>33</v>
      </c>
      <c r="AY381" s="261" t="s">
        <v>122</v>
      </c>
    </row>
    <row r="382" s="2" customFormat="1" ht="24" customHeight="1">
      <c r="A382" s="38"/>
      <c r="B382" s="39"/>
      <c r="C382" s="236" t="s">
        <v>536</v>
      </c>
      <c r="D382" s="236" t="s">
        <v>126</v>
      </c>
      <c r="E382" s="237" t="s">
        <v>537</v>
      </c>
      <c r="F382" s="238" t="s">
        <v>538</v>
      </c>
      <c r="G382" s="239" t="s">
        <v>223</v>
      </c>
      <c r="H382" s="240">
        <v>20.300000000000001</v>
      </c>
      <c r="I382" s="241"/>
      <c r="J382" s="242">
        <f>ROUND(I382*H382,2)</f>
        <v>0</v>
      </c>
      <c r="K382" s="243"/>
      <c r="L382" s="44"/>
      <c r="M382" s="244" t="s">
        <v>1</v>
      </c>
      <c r="N382" s="245" t="s">
        <v>41</v>
      </c>
      <c r="O382" s="91"/>
      <c r="P382" s="246">
        <f>O382*H382</f>
        <v>0</v>
      </c>
      <c r="Q382" s="246">
        <v>0</v>
      </c>
      <c r="R382" s="246">
        <f>Q382*H382</f>
        <v>0</v>
      </c>
      <c r="S382" s="246">
        <v>0</v>
      </c>
      <c r="T382" s="247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48" t="s">
        <v>134</v>
      </c>
      <c r="AT382" s="248" t="s">
        <v>126</v>
      </c>
      <c r="AU382" s="248" t="s">
        <v>85</v>
      </c>
      <c r="AY382" s="17" t="s">
        <v>122</v>
      </c>
      <c r="BE382" s="249">
        <f>IF(N382="základní",J382,0)</f>
        <v>0</v>
      </c>
      <c r="BF382" s="249">
        <f>IF(N382="snížená",J382,0)</f>
        <v>0</v>
      </c>
      <c r="BG382" s="249">
        <f>IF(N382="zákl. přenesená",J382,0)</f>
        <v>0</v>
      </c>
      <c r="BH382" s="249">
        <f>IF(N382="sníž. přenesená",J382,0)</f>
        <v>0</v>
      </c>
      <c r="BI382" s="249">
        <f>IF(N382="nulová",J382,0)</f>
        <v>0</v>
      </c>
      <c r="BJ382" s="17" t="s">
        <v>33</v>
      </c>
      <c r="BK382" s="249">
        <f>ROUND(I382*H382,2)</f>
        <v>0</v>
      </c>
      <c r="BL382" s="17" t="s">
        <v>134</v>
      </c>
      <c r="BM382" s="248" t="s">
        <v>539</v>
      </c>
    </row>
    <row r="383" s="13" customFormat="1">
      <c r="A383" s="13"/>
      <c r="B383" s="250"/>
      <c r="C383" s="251"/>
      <c r="D383" s="252" t="s">
        <v>132</v>
      </c>
      <c r="E383" s="253" t="s">
        <v>1</v>
      </c>
      <c r="F383" s="254" t="s">
        <v>540</v>
      </c>
      <c r="G383" s="251"/>
      <c r="H383" s="255">
        <v>20.300000000000001</v>
      </c>
      <c r="I383" s="256"/>
      <c r="J383" s="251"/>
      <c r="K383" s="251"/>
      <c r="L383" s="257"/>
      <c r="M383" s="258"/>
      <c r="N383" s="259"/>
      <c r="O383" s="259"/>
      <c r="P383" s="259"/>
      <c r="Q383" s="259"/>
      <c r="R383" s="259"/>
      <c r="S383" s="259"/>
      <c r="T383" s="26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1" t="s">
        <v>132</v>
      </c>
      <c r="AU383" s="261" t="s">
        <v>85</v>
      </c>
      <c r="AV383" s="13" t="s">
        <v>85</v>
      </c>
      <c r="AW383" s="13" t="s">
        <v>32</v>
      </c>
      <c r="AX383" s="13" t="s">
        <v>76</v>
      </c>
      <c r="AY383" s="261" t="s">
        <v>122</v>
      </c>
    </row>
    <row r="384" s="14" customFormat="1">
      <c r="A384" s="14"/>
      <c r="B384" s="262"/>
      <c r="C384" s="263"/>
      <c r="D384" s="252" t="s">
        <v>132</v>
      </c>
      <c r="E384" s="264" t="s">
        <v>1</v>
      </c>
      <c r="F384" s="265" t="s">
        <v>133</v>
      </c>
      <c r="G384" s="263"/>
      <c r="H384" s="266">
        <v>20.300000000000001</v>
      </c>
      <c r="I384" s="267"/>
      <c r="J384" s="263"/>
      <c r="K384" s="263"/>
      <c r="L384" s="268"/>
      <c r="M384" s="269"/>
      <c r="N384" s="270"/>
      <c r="O384" s="270"/>
      <c r="P384" s="270"/>
      <c r="Q384" s="270"/>
      <c r="R384" s="270"/>
      <c r="S384" s="270"/>
      <c r="T384" s="27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72" t="s">
        <v>132</v>
      </c>
      <c r="AU384" s="272" t="s">
        <v>85</v>
      </c>
      <c r="AV384" s="14" t="s">
        <v>134</v>
      </c>
      <c r="AW384" s="14" t="s">
        <v>32</v>
      </c>
      <c r="AX384" s="14" t="s">
        <v>33</v>
      </c>
      <c r="AY384" s="272" t="s">
        <v>122</v>
      </c>
    </row>
    <row r="385" s="2" customFormat="1" ht="24" customHeight="1">
      <c r="A385" s="38"/>
      <c r="B385" s="39"/>
      <c r="C385" s="290" t="s">
        <v>541</v>
      </c>
      <c r="D385" s="290" t="s">
        <v>363</v>
      </c>
      <c r="E385" s="291" t="s">
        <v>542</v>
      </c>
      <c r="F385" s="292" t="s">
        <v>543</v>
      </c>
      <c r="G385" s="293" t="s">
        <v>223</v>
      </c>
      <c r="H385" s="294">
        <v>22.329999999999998</v>
      </c>
      <c r="I385" s="295"/>
      <c r="J385" s="296">
        <f>ROUND(I385*H385,2)</f>
        <v>0</v>
      </c>
      <c r="K385" s="297"/>
      <c r="L385" s="298"/>
      <c r="M385" s="299" t="s">
        <v>1</v>
      </c>
      <c r="N385" s="300" t="s">
        <v>41</v>
      </c>
      <c r="O385" s="91"/>
      <c r="P385" s="246">
        <f>O385*H385</f>
        <v>0</v>
      </c>
      <c r="Q385" s="246">
        <v>0.0021900000000000001</v>
      </c>
      <c r="R385" s="246">
        <f>Q385*H385</f>
        <v>0.0489027</v>
      </c>
      <c r="S385" s="246">
        <v>0</v>
      </c>
      <c r="T385" s="247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48" t="s">
        <v>135</v>
      </c>
      <c r="AT385" s="248" t="s">
        <v>363</v>
      </c>
      <c r="AU385" s="248" t="s">
        <v>85</v>
      </c>
      <c r="AY385" s="17" t="s">
        <v>122</v>
      </c>
      <c r="BE385" s="249">
        <f>IF(N385="základní",J385,0)</f>
        <v>0</v>
      </c>
      <c r="BF385" s="249">
        <f>IF(N385="snížená",J385,0)</f>
        <v>0</v>
      </c>
      <c r="BG385" s="249">
        <f>IF(N385="zákl. přenesená",J385,0)</f>
        <v>0</v>
      </c>
      <c r="BH385" s="249">
        <f>IF(N385="sníž. přenesená",J385,0)</f>
        <v>0</v>
      </c>
      <c r="BI385" s="249">
        <f>IF(N385="nulová",J385,0)</f>
        <v>0</v>
      </c>
      <c r="BJ385" s="17" t="s">
        <v>33</v>
      </c>
      <c r="BK385" s="249">
        <f>ROUND(I385*H385,2)</f>
        <v>0</v>
      </c>
      <c r="BL385" s="17" t="s">
        <v>134</v>
      </c>
      <c r="BM385" s="248" t="s">
        <v>544</v>
      </c>
    </row>
    <row r="386" s="13" customFormat="1">
      <c r="A386" s="13"/>
      <c r="B386" s="250"/>
      <c r="C386" s="251"/>
      <c r="D386" s="252" t="s">
        <v>132</v>
      </c>
      <c r="E386" s="251"/>
      <c r="F386" s="254" t="s">
        <v>545</v>
      </c>
      <c r="G386" s="251"/>
      <c r="H386" s="255">
        <v>22.329999999999998</v>
      </c>
      <c r="I386" s="256"/>
      <c r="J386" s="251"/>
      <c r="K386" s="251"/>
      <c r="L386" s="257"/>
      <c r="M386" s="258"/>
      <c r="N386" s="259"/>
      <c r="O386" s="259"/>
      <c r="P386" s="259"/>
      <c r="Q386" s="259"/>
      <c r="R386" s="259"/>
      <c r="S386" s="259"/>
      <c r="T386" s="26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1" t="s">
        <v>132</v>
      </c>
      <c r="AU386" s="261" t="s">
        <v>85</v>
      </c>
      <c r="AV386" s="13" t="s">
        <v>85</v>
      </c>
      <c r="AW386" s="13" t="s">
        <v>4</v>
      </c>
      <c r="AX386" s="13" t="s">
        <v>33</v>
      </c>
      <c r="AY386" s="261" t="s">
        <v>122</v>
      </c>
    </row>
    <row r="387" s="2" customFormat="1" ht="24" customHeight="1">
      <c r="A387" s="38"/>
      <c r="B387" s="39"/>
      <c r="C387" s="236" t="s">
        <v>546</v>
      </c>
      <c r="D387" s="236" t="s">
        <v>126</v>
      </c>
      <c r="E387" s="237" t="s">
        <v>547</v>
      </c>
      <c r="F387" s="238" t="s">
        <v>548</v>
      </c>
      <c r="G387" s="239" t="s">
        <v>223</v>
      </c>
      <c r="H387" s="240">
        <v>28.800000000000001</v>
      </c>
      <c r="I387" s="241"/>
      <c r="J387" s="242">
        <f>ROUND(I387*H387,2)</f>
        <v>0</v>
      </c>
      <c r="K387" s="243"/>
      <c r="L387" s="44"/>
      <c r="M387" s="244" t="s">
        <v>1</v>
      </c>
      <c r="N387" s="245" t="s">
        <v>41</v>
      </c>
      <c r="O387" s="91"/>
      <c r="P387" s="246">
        <f>O387*H387</f>
        <v>0</v>
      </c>
      <c r="Q387" s="246">
        <v>1.0000000000000001E-05</v>
      </c>
      <c r="R387" s="246">
        <f>Q387*H387</f>
        <v>0.00028800000000000001</v>
      </c>
      <c r="S387" s="246">
        <v>0</v>
      </c>
      <c r="T387" s="247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48" t="s">
        <v>134</v>
      </c>
      <c r="AT387" s="248" t="s">
        <v>126</v>
      </c>
      <c r="AU387" s="248" t="s">
        <v>85</v>
      </c>
      <c r="AY387" s="17" t="s">
        <v>122</v>
      </c>
      <c r="BE387" s="249">
        <f>IF(N387="základní",J387,0)</f>
        <v>0</v>
      </c>
      <c r="BF387" s="249">
        <f>IF(N387="snížená",J387,0)</f>
        <v>0</v>
      </c>
      <c r="BG387" s="249">
        <f>IF(N387="zákl. přenesená",J387,0)</f>
        <v>0</v>
      </c>
      <c r="BH387" s="249">
        <f>IF(N387="sníž. přenesená",J387,0)</f>
        <v>0</v>
      </c>
      <c r="BI387" s="249">
        <f>IF(N387="nulová",J387,0)</f>
        <v>0</v>
      </c>
      <c r="BJ387" s="17" t="s">
        <v>33</v>
      </c>
      <c r="BK387" s="249">
        <f>ROUND(I387*H387,2)</f>
        <v>0</v>
      </c>
      <c r="BL387" s="17" t="s">
        <v>134</v>
      </c>
      <c r="BM387" s="248" t="s">
        <v>549</v>
      </c>
    </row>
    <row r="388" s="13" customFormat="1">
      <c r="A388" s="13"/>
      <c r="B388" s="250"/>
      <c r="C388" s="251"/>
      <c r="D388" s="252" t="s">
        <v>132</v>
      </c>
      <c r="E388" s="253" t="s">
        <v>1</v>
      </c>
      <c r="F388" s="254" t="s">
        <v>550</v>
      </c>
      <c r="G388" s="251"/>
      <c r="H388" s="255">
        <v>11.800000000000001</v>
      </c>
      <c r="I388" s="256"/>
      <c r="J388" s="251"/>
      <c r="K388" s="251"/>
      <c r="L388" s="257"/>
      <c r="M388" s="258"/>
      <c r="N388" s="259"/>
      <c r="O388" s="259"/>
      <c r="P388" s="259"/>
      <c r="Q388" s="259"/>
      <c r="R388" s="259"/>
      <c r="S388" s="259"/>
      <c r="T388" s="26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1" t="s">
        <v>132</v>
      </c>
      <c r="AU388" s="261" t="s">
        <v>85</v>
      </c>
      <c r="AV388" s="13" t="s">
        <v>85</v>
      </c>
      <c r="AW388" s="13" t="s">
        <v>32</v>
      </c>
      <c r="AX388" s="13" t="s">
        <v>76</v>
      </c>
      <c r="AY388" s="261" t="s">
        <v>122</v>
      </c>
    </row>
    <row r="389" s="13" customFormat="1">
      <c r="A389" s="13"/>
      <c r="B389" s="250"/>
      <c r="C389" s="251"/>
      <c r="D389" s="252" t="s">
        <v>132</v>
      </c>
      <c r="E389" s="253" t="s">
        <v>1</v>
      </c>
      <c r="F389" s="254" t="s">
        <v>551</v>
      </c>
      <c r="G389" s="251"/>
      <c r="H389" s="255">
        <v>17</v>
      </c>
      <c r="I389" s="256"/>
      <c r="J389" s="251"/>
      <c r="K389" s="251"/>
      <c r="L389" s="257"/>
      <c r="M389" s="258"/>
      <c r="N389" s="259"/>
      <c r="O389" s="259"/>
      <c r="P389" s="259"/>
      <c r="Q389" s="259"/>
      <c r="R389" s="259"/>
      <c r="S389" s="259"/>
      <c r="T389" s="26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1" t="s">
        <v>132</v>
      </c>
      <c r="AU389" s="261" t="s">
        <v>85</v>
      </c>
      <c r="AV389" s="13" t="s">
        <v>85</v>
      </c>
      <c r="AW389" s="13" t="s">
        <v>32</v>
      </c>
      <c r="AX389" s="13" t="s">
        <v>76</v>
      </c>
      <c r="AY389" s="261" t="s">
        <v>122</v>
      </c>
    </row>
    <row r="390" s="14" customFormat="1">
      <c r="A390" s="14"/>
      <c r="B390" s="262"/>
      <c r="C390" s="263"/>
      <c r="D390" s="252" t="s">
        <v>132</v>
      </c>
      <c r="E390" s="264" t="s">
        <v>1</v>
      </c>
      <c r="F390" s="265" t="s">
        <v>133</v>
      </c>
      <c r="G390" s="263"/>
      <c r="H390" s="266">
        <v>28.800000000000001</v>
      </c>
      <c r="I390" s="267"/>
      <c r="J390" s="263"/>
      <c r="K390" s="263"/>
      <c r="L390" s="268"/>
      <c r="M390" s="269"/>
      <c r="N390" s="270"/>
      <c r="O390" s="270"/>
      <c r="P390" s="270"/>
      <c r="Q390" s="270"/>
      <c r="R390" s="270"/>
      <c r="S390" s="270"/>
      <c r="T390" s="27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2" t="s">
        <v>132</v>
      </c>
      <c r="AU390" s="272" t="s">
        <v>85</v>
      </c>
      <c r="AV390" s="14" t="s">
        <v>134</v>
      </c>
      <c r="AW390" s="14" t="s">
        <v>32</v>
      </c>
      <c r="AX390" s="14" t="s">
        <v>33</v>
      </c>
      <c r="AY390" s="272" t="s">
        <v>122</v>
      </c>
    </row>
    <row r="391" s="2" customFormat="1" ht="24" customHeight="1">
      <c r="A391" s="38"/>
      <c r="B391" s="39"/>
      <c r="C391" s="290" t="s">
        <v>552</v>
      </c>
      <c r="D391" s="290" t="s">
        <v>363</v>
      </c>
      <c r="E391" s="291" t="s">
        <v>553</v>
      </c>
      <c r="F391" s="292" t="s">
        <v>554</v>
      </c>
      <c r="G391" s="293" t="s">
        <v>223</v>
      </c>
      <c r="H391" s="294">
        <v>31.68</v>
      </c>
      <c r="I391" s="295"/>
      <c r="J391" s="296">
        <f>ROUND(I391*H391,2)</f>
        <v>0</v>
      </c>
      <c r="K391" s="297"/>
      <c r="L391" s="298"/>
      <c r="M391" s="299" t="s">
        <v>1</v>
      </c>
      <c r="N391" s="300" t="s">
        <v>41</v>
      </c>
      <c r="O391" s="91"/>
      <c r="P391" s="246">
        <f>O391*H391</f>
        <v>0</v>
      </c>
      <c r="Q391" s="246">
        <v>0.0028999999999999998</v>
      </c>
      <c r="R391" s="246">
        <f>Q391*H391</f>
        <v>0.091871999999999995</v>
      </c>
      <c r="S391" s="246">
        <v>0</v>
      </c>
      <c r="T391" s="247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48" t="s">
        <v>135</v>
      </c>
      <c r="AT391" s="248" t="s">
        <v>363</v>
      </c>
      <c r="AU391" s="248" t="s">
        <v>85</v>
      </c>
      <c r="AY391" s="17" t="s">
        <v>122</v>
      </c>
      <c r="BE391" s="249">
        <f>IF(N391="základní",J391,0)</f>
        <v>0</v>
      </c>
      <c r="BF391" s="249">
        <f>IF(N391="snížená",J391,0)</f>
        <v>0</v>
      </c>
      <c r="BG391" s="249">
        <f>IF(N391="zákl. přenesená",J391,0)</f>
        <v>0</v>
      </c>
      <c r="BH391" s="249">
        <f>IF(N391="sníž. přenesená",J391,0)</f>
        <v>0</v>
      </c>
      <c r="BI391" s="249">
        <f>IF(N391="nulová",J391,0)</f>
        <v>0</v>
      </c>
      <c r="BJ391" s="17" t="s">
        <v>33</v>
      </c>
      <c r="BK391" s="249">
        <f>ROUND(I391*H391,2)</f>
        <v>0</v>
      </c>
      <c r="BL391" s="17" t="s">
        <v>134</v>
      </c>
      <c r="BM391" s="248" t="s">
        <v>555</v>
      </c>
    </row>
    <row r="392" s="13" customFormat="1">
      <c r="A392" s="13"/>
      <c r="B392" s="250"/>
      <c r="C392" s="251"/>
      <c r="D392" s="252" t="s">
        <v>132</v>
      </c>
      <c r="E392" s="251"/>
      <c r="F392" s="254" t="s">
        <v>556</v>
      </c>
      <c r="G392" s="251"/>
      <c r="H392" s="255">
        <v>31.68</v>
      </c>
      <c r="I392" s="256"/>
      <c r="J392" s="251"/>
      <c r="K392" s="251"/>
      <c r="L392" s="257"/>
      <c r="M392" s="258"/>
      <c r="N392" s="259"/>
      <c r="O392" s="259"/>
      <c r="P392" s="259"/>
      <c r="Q392" s="259"/>
      <c r="R392" s="259"/>
      <c r="S392" s="259"/>
      <c r="T392" s="26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1" t="s">
        <v>132</v>
      </c>
      <c r="AU392" s="261" t="s">
        <v>85</v>
      </c>
      <c r="AV392" s="13" t="s">
        <v>85</v>
      </c>
      <c r="AW392" s="13" t="s">
        <v>4</v>
      </c>
      <c r="AX392" s="13" t="s">
        <v>33</v>
      </c>
      <c r="AY392" s="261" t="s">
        <v>122</v>
      </c>
    </row>
    <row r="393" s="2" customFormat="1" ht="24" customHeight="1">
      <c r="A393" s="38"/>
      <c r="B393" s="39"/>
      <c r="C393" s="236" t="s">
        <v>557</v>
      </c>
      <c r="D393" s="236" t="s">
        <v>126</v>
      </c>
      <c r="E393" s="237" t="s">
        <v>558</v>
      </c>
      <c r="F393" s="238" t="s">
        <v>559</v>
      </c>
      <c r="G393" s="239" t="s">
        <v>223</v>
      </c>
      <c r="H393" s="240">
        <v>78.599999999999994</v>
      </c>
      <c r="I393" s="241"/>
      <c r="J393" s="242">
        <f>ROUND(I393*H393,2)</f>
        <v>0</v>
      </c>
      <c r="K393" s="243"/>
      <c r="L393" s="44"/>
      <c r="M393" s="244" t="s">
        <v>1</v>
      </c>
      <c r="N393" s="245" t="s">
        <v>41</v>
      </c>
      <c r="O393" s="91"/>
      <c r="P393" s="246">
        <f>O393*H393</f>
        <v>0</v>
      </c>
      <c r="Q393" s="246">
        <v>2.0000000000000002E-05</v>
      </c>
      <c r="R393" s="246">
        <f>Q393*H393</f>
        <v>0.0015720000000000001</v>
      </c>
      <c r="S393" s="246">
        <v>0</v>
      </c>
      <c r="T393" s="247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48" t="s">
        <v>134</v>
      </c>
      <c r="AT393" s="248" t="s">
        <v>126</v>
      </c>
      <c r="AU393" s="248" t="s">
        <v>85</v>
      </c>
      <c r="AY393" s="17" t="s">
        <v>122</v>
      </c>
      <c r="BE393" s="249">
        <f>IF(N393="základní",J393,0)</f>
        <v>0</v>
      </c>
      <c r="BF393" s="249">
        <f>IF(N393="snížená",J393,0)</f>
        <v>0</v>
      </c>
      <c r="BG393" s="249">
        <f>IF(N393="zákl. přenesená",J393,0)</f>
        <v>0</v>
      </c>
      <c r="BH393" s="249">
        <f>IF(N393="sníž. přenesená",J393,0)</f>
        <v>0</v>
      </c>
      <c r="BI393" s="249">
        <f>IF(N393="nulová",J393,0)</f>
        <v>0</v>
      </c>
      <c r="BJ393" s="17" t="s">
        <v>33</v>
      </c>
      <c r="BK393" s="249">
        <f>ROUND(I393*H393,2)</f>
        <v>0</v>
      </c>
      <c r="BL393" s="17" t="s">
        <v>134</v>
      </c>
      <c r="BM393" s="248" t="s">
        <v>560</v>
      </c>
    </row>
    <row r="394" s="13" customFormat="1">
      <c r="A394" s="13"/>
      <c r="B394" s="250"/>
      <c r="C394" s="251"/>
      <c r="D394" s="252" t="s">
        <v>132</v>
      </c>
      <c r="E394" s="253" t="s">
        <v>1</v>
      </c>
      <c r="F394" s="254" t="s">
        <v>561</v>
      </c>
      <c r="G394" s="251"/>
      <c r="H394" s="255">
        <v>73.799999999999997</v>
      </c>
      <c r="I394" s="256"/>
      <c r="J394" s="251"/>
      <c r="K394" s="251"/>
      <c r="L394" s="257"/>
      <c r="M394" s="258"/>
      <c r="N394" s="259"/>
      <c r="O394" s="259"/>
      <c r="P394" s="259"/>
      <c r="Q394" s="259"/>
      <c r="R394" s="259"/>
      <c r="S394" s="259"/>
      <c r="T394" s="26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1" t="s">
        <v>132</v>
      </c>
      <c r="AU394" s="261" t="s">
        <v>85</v>
      </c>
      <c r="AV394" s="13" t="s">
        <v>85</v>
      </c>
      <c r="AW394" s="13" t="s">
        <v>32</v>
      </c>
      <c r="AX394" s="13" t="s">
        <v>76</v>
      </c>
      <c r="AY394" s="261" t="s">
        <v>122</v>
      </c>
    </row>
    <row r="395" s="13" customFormat="1">
      <c r="A395" s="13"/>
      <c r="B395" s="250"/>
      <c r="C395" s="251"/>
      <c r="D395" s="252" t="s">
        <v>132</v>
      </c>
      <c r="E395" s="253" t="s">
        <v>1</v>
      </c>
      <c r="F395" s="254" t="s">
        <v>562</v>
      </c>
      <c r="G395" s="251"/>
      <c r="H395" s="255">
        <v>4.7999999999999998</v>
      </c>
      <c r="I395" s="256"/>
      <c r="J395" s="251"/>
      <c r="K395" s="251"/>
      <c r="L395" s="257"/>
      <c r="M395" s="258"/>
      <c r="N395" s="259"/>
      <c r="O395" s="259"/>
      <c r="P395" s="259"/>
      <c r="Q395" s="259"/>
      <c r="R395" s="259"/>
      <c r="S395" s="259"/>
      <c r="T395" s="26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1" t="s">
        <v>132</v>
      </c>
      <c r="AU395" s="261" t="s">
        <v>85</v>
      </c>
      <c r="AV395" s="13" t="s">
        <v>85</v>
      </c>
      <c r="AW395" s="13" t="s">
        <v>32</v>
      </c>
      <c r="AX395" s="13" t="s">
        <v>76</v>
      </c>
      <c r="AY395" s="261" t="s">
        <v>122</v>
      </c>
    </row>
    <row r="396" s="14" customFormat="1">
      <c r="A396" s="14"/>
      <c r="B396" s="262"/>
      <c r="C396" s="263"/>
      <c r="D396" s="252" t="s">
        <v>132</v>
      </c>
      <c r="E396" s="264" t="s">
        <v>1</v>
      </c>
      <c r="F396" s="265" t="s">
        <v>133</v>
      </c>
      <c r="G396" s="263"/>
      <c r="H396" s="266">
        <v>78.599999999999994</v>
      </c>
      <c r="I396" s="267"/>
      <c r="J396" s="263"/>
      <c r="K396" s="263"/>
      <c r="L396" s="268"/>
      <c r="M396" s="269"/>
      <c r="N396" s="270"/>
      <c r="O396" s="270"/>
      <c r="P396" s="270"/>
      <c r="Q396" s="270"/>
      <c r="R396" s="270"/>
      <c r="S396" s="270"/>
      <c r="T396" s="27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2" t="s">
        <v>132</v>
      </c>
      <c r="AU396" s="272" t="s">
        <v>85</v>
      </c>
      <c r="AV396" s="14" t="s">
        <v>134</v>
      </c>
      <c r="AW396" s="14" t="s">
        <v>32</v>
      </c>
      <c r="AX396" s="14" t="s">
        <v>33</v>
      </c>
      <c r="AY396" s="272" t="s">
        <v>122</v>
      </c>
    </row>
    <row r="397" s="2" customFormat="1" ht="24" customHeight="1">
      <c r="A397" s="38"/>
      <c r="B397" s="39"/>
      <c r="C397" s="290" t="s">
        <v>563</v>
      </c>
      <c r="D397" s="290" t="s">
        <v>363</v>
      </c>
      <c r="E397" s="291" t="s">
        <v>564</v>
      </c>
      <c r="F397" s="292" t="s">
        <v>565</v>
      </c>
      <c r="G397" s="293" t="s">
        <v>223</v>
      </c>
      <c r="H397" s="294">
        <v>86.459999999999994</v>
      </c>
      <c r="I397" s="295"/>
      <c r="J397" s="296">
        <f>ROUND(I397*H397,2)</f>
        <v>0</v>
      </c>
      <c r="K397" s="297"/>
      <c r="L397" s="298"/>
      <c r="M397" s="299" t="s">
        <v>1</v>
      </c>
      <c r="N397" s="300" t="s">
        <v>41</v>
      </c>
      <c r="O397" s="91"/>
      <c r="P397" s="246">
        <f>O397*H397</f>
        <v>0</v>
      </c>
      <c r="Q397" s="246">
        <v>0.0073000000000000001</v>
      </c>
      <c r="R397" s="246">
        <f>Q397*H397</f>
        <v>0.631158</v>
      </c>
      <c r="S397" s="246">
        <v>0</v>
      </c>
      <c r="T397" s="247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8" t="s">
        <v>135</v>
      </c>
      <c r="AT397" s="248" t="s">
        <v>363</v>
      </c>
      <c r="AU397" s="248" t="s">
        <v>85</v>
      </c>
      <c r="AY397" s="17" t="s">
        <v>122</v>
      </c>
      <c r="BE397" s="249">
        <f>IF(N397="základní",J397,0)</f>
        <v>0</v>
      </c>
      <c r="BF397" s="249">
        <f>IF(N397="snížená",J397,0)</f>
        <v>0</v>
      </c>
      <c r="BG397" s="249">
        <f>IF(N397="zákl. přenesená",J397,0)</f>
        <v>0</v>
      </c>
      <c r="BH397" s="249">
        <f>IF(N397="sníž. přenesená",J397,0)</f>
        <v>0</v>
      </c>
      <c r="BI397" s="249">
        <f>IF(N397="nulová",J397,0)</f>
        <v>0</v>
      </c>
      <c r="BJ397" s="17" t="s">
        <v>33</v>
      </c>
      <c r="BK397" s="249">
        <f>ROUND(I397*H397,2)</f>
        <v>0</v>
      </c>
      <c r="BL397" s="17" t="s">
        <v>134</v>
      </c>
      <c r="BM397" s="248" t="s">
        <v>566</v>
      </c>
    </row>
    <row r="398" s="13" customFormat="1">
      <c r="A398" s="13"/>
      <c r="B398" s="250"/>
      <c r="C398" s="251"/>
      <c r="D398" s="252" t="s">
        <v>132</v>
      </c>
      <c r="E398" s="251"/>
      <c r="F398" s="254" t="s">
        <v>567</v>
      </c>
      <c r="G398" s="251"/>
      <c r="H398" s="255">
        <v>86.459999999999994</v>
      </c>
      <c r="I398" s="256"/>
      <c r="J398" s="251"/>
      <c r="K398" s="251"/>
      <c r="L398" s="257"/>
      <c r="M398" s="258"/>
      <c r="N398" s="259"/>
      <c r="O398" s="259"/>
      <c r="P398" s="259"/>
      <c r="Q398" s="259"/>
      <c r="R398" s="259"/>
      <c r="S398" s="259"/>
      <c r="T398" s="26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1" t="s">
        <v>132</v>
      </c>
      <c r="AU398" s="261" t="s">
        <v>85</v>
      </c>
      <c r="AV398" s="13" t="s">
        <v>85</v>
      </c>
      <c r="AW398" s="13" t="s">
        <v>4</v>
      </c>
      <c r="AX398" s="13" t="s">
        <v>33</v>
      </c>
      <c r="AY398" s="261" t="s">
        <v>122</v>
      </c>
    </row>
    <row r="399" s="2" customFormat="1" ht="24" customHeight="1">
      <c r="A399" s="38"/>
      <c r="B399" s="39"/>
      <c r="C399" s="236" t="s">
        <v>568</v>
      </c>
      <c r="D399" s="236" t="s">
        <v>126</v>
      </c>
      <c r="E399" s="237" t="s">
        <v>569</v>
      </c>
      <c r="F399" s="238" t="s">
        <v>570</v>
      </c>
      <c r="G399" s="239" t="s">
        <v>223</v>
      </c>
      <c r="H399" s="240">
        <v>146.19999999999999</v>
      </c>
      <c r="I399" s="241"/>
      <c r="J399" s="242">
        <f>ROUND(I399*H399,2)</f>
        <v>0</v>
      </c>
      <c r="K399" s="243"/>
      <c r="L399" s="44"/>
      <c r="M399" s="244" t="s">
        <v>1</v>
      </c>
      <c r="N399" s="245" t="s">
        <v>41</v>
      </c>
      <c r="O399" s="91"/>
      <c r="P399" s="246">
        <f>O399*H399</f>
        <v>0</v>
      </c>
      <c r="Q399" s="246">
        <v>2.0000000000000002E-05</v>
      </c>
      <c r="R399" s="246">
        <f>Q399*H399</f>
        <v>0.0029239999999999999</v>
      </c>
      <c r="S399" s="246">
        <v>0</v>
      </c>
      <c r="T399" s="247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48" t="s">
        <v>134</v>
      </c>
      <c r="AT399" s="248" t="s">
        <v>126</v>
      </c>
      <c r="AU399" s="248" t="s">
        <v>85</v>
      </c>
      <c r="AY399" s="17" t="s">
        <v>122</v>
      </c>
      <c r="BE399" s="249">
        <f>IF(N399="základní",J399,0)</f>
        <v>0</v>
      </c>
      <c r="BF399" s="249">
        <f>IF(N399="snížená",J399,0)</f>
        <v>0</v>
      </c>
      <c r="BG399" s="249">
        <f>IF(N399="zákl. přenesená",J399,0)</f>
        <v>0</v>
      </c>
      <c r="BH399" s="249">
        <f>IF(N399="sníž. přenesená",J399,0)</f>
        <v>0</v>
      </c>
      <c r="BI399" s="249">
        <f>IF(N399="nulová",J399,0)</f>
        <v>0</v>
      </c>
      <c r="BJ399" s="17" t="s">
        <v>33</v>
      </c>
      <c r="BK399" s="249">
        <f>ROUND(I399*H399,2)</f>
        <v>0</v>
      </c>
      <c r="BL399" s="17" t="s">
        <v>134</v>
      </c>
      <c r="BM399" s="248" t="s">
        <v>571</v>
      </c>
    </row>
    <row r="400" s="13" customFormat="1">
      <c r="A400" s="13"/>
      <c r="B400" s="250"/>
      <c r="C400" s="251"/>
      <c r="D400" s="252" t="s">
        <v>132</v>
      </c>
      <c r="E400" s="253" t="s">
        <v>1</v>
      </c>
      <c r="F400" s="254" t="s">
        <v>572</v>
      </c>
      <c r="G400" s="251"/>
      <c r="H400" s="255">
        <v>146.19999999999999</v>
      </c>
      <c r="I400" s="256"/>
      <c r="J400" s="251"/>
      <c r="K400" s="251"/>
      <c r="L400" s="257"/>
      <c r="M400" s="258"/>
      <c r="N400" s="259"/>
      <c r="O400" s="259"/>
      <c r="P400" s="259"/>
      <c r="Q400" s="259"/>
      <c r="R400" s="259"/>
      <c r="S400" s="259"/>
      <c r="T400" s="26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1" t="s">
        <v>132</v>
      </c>
      <c r="AU400" s="261" t="s">
        <v>85</v>
      </c>
      <c r="AV400" s="13" t="s">
        <v>85</v>
      </c>
      <c r="AW400" s="13" t="s">
        <v>32</v>
      </c>
      <c r="AX400" s="13" t="s">
        <v>76</v>
      </c>
      <c r="AY400" s="261" t="s">
        <v>122</v>
      </c>
    </row>
    <row r="401" s="14" customFormat="1">
      <c r="A401" s="14"/>
      <c r="B401" s="262"/>
      <c r="C401" s="263"/>
      <c r="D401" s="252" t="s">
        <v>132</v>
      </c>
      <c r="E401" s="264" t="s">
        <v>1</v>
      </c>
      <c r="F401" s="265" t="s">
        <v>133</v>
      </c>
      <c r="G401" s="263"/>
      <c r="H401" s="266">
        <v>146.19999999999999</v>
      </c>
      <c r="I401" s="267"/>
      <c r="J401" s="263"/>
      <c r="K401" s="263"/>
      <c r="L401" s="268"/>
      <c r="M401" s="269"/>
      <c r="N401" s="270"/>
      <c r="O401" s="270"/>
      <c r="P401" s="270"/>
      <c r="Q401" s="270"/>
      <c r="R401" s="270"/>
      <c r="S401" s="270"/>
      <c r="T401" s="27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2" t="s">
        <v>132</v>
      </c>
      <c r="AU401" s="272" t="s">
        <v>85</v>
      </c>
      <c r="AV401" s="14" t="s">
        <v>134</v>
      </c>
      <c r="AW401" s="14" t="s">
        <v>32</v>
      </c>
      <c r="AX401" s="14" t="s">
        <v>33</v>
      </c>
      <c r="AY401" s="272" t="s">
        <v>122</v>
      </c>
    </row>
    <row r="402" s="2" customFormat="1" ht="24" customHeight="1">
      <c r="A402" s="38"/>
      <c r="B402" s="39"/>
      <c r="C402" s="290" t="s">
        <v>573</v>
      </c>
      <c r="D402" s="290" t="s">
        <v>363</v>
      </c>
      <c r="E402" s="291" t="s">
        <v>574</v>
      </c>
      <c r="F402" s="292" t="s">
        <v>575</v>
      </c>
      <c r="G402" s="293" t="s">
        <v>223</v>
      </c>
      <c r="H402" s="294">
        <v>160.81999999999999</v>
      </c>
      <c r="I402" s="295"/>
      <c r="J402" s="296">
        <f>ROUND(I402*H402,2)</f>
        <v>0</v>
      </c>
      <c r="K402" s="297"/>
      <c r="L402" s="298"/>
      <c r="M402" s="299" t="s">
        <v>1</v>
      </c>
      <c r="N402" s="300" t="s">
        <v>41</v>
      </c>
      <c r="O402" s="91"/>
      <c r="P402" s="246">
        <f>O402*H402</f>
        <v>0</v>
      </c>
      <c r="Q402" s="246">
        <v>0.0114</v>
      </c>
      <c r="R402" s="246">
        <f>Q402*H402</f>
        <v>1.833348</v>
      </c>
      <c r="S402" s="246">
        <v>0</v>
      </c>
      <c r="T402" s="247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48" t="s">
        <v>135</v>
      </c>
      <c r="AT402" s="248" t="s">
        <v>363</v>
      </c>
      <c r="AU402" s="248" t="s">
        <v>85</v>
      </c>
      <c r="AY402" s="17" t="s">
        <v>122</v>
      </c>
      <c r="BE402" s="249">
        <f>IF(N402="základní",J402,0)</f>
        <v>0</v>
      </c>
      <c r="BF402" s="249">
        <f>IF(N402="snížená",J402,0)</f>
        <v>0</v>
      </c>
      <c r="BG402" s="249">
        <f>IF(N402="zákl. přenesená",J402,0)</f>
        <v>0</v>
      </c>
      <c r="BH402" s="249">
        <f>IF(N402="sníž. přenesená",J402,0)</f>
        <v>0</v>
      </c>
      <c r="BI402" s="249">
        <f>IF(N402="nulová",J402,0)</f>
        <v>0</v>
      </c>
      <c r="BJ402" s="17" t="s">
        <v>33</v>
      </c>
      <c r="BK402" s="249">
        <f>ROUND(I402*H402,2)</f>
        <v>0</v>
      </c>
      <c r="BL402" s="17" t="s">
        <v>134</v>
      </c>
      <c r="BM402" s="248" t="s">
        <v>576</v>
      </c>
    </row>
    <row r="403" s="13" customFormat="1">
      <c r="A403" s="13"/>
      <c r="B403" s="250"/>
      <c r="C403" s="251"/>
      <c r="D403" s="252" t="s">
        <v>132</v>
      </c>
      <c r="E403" s="251"/>
      <c r="F403" s="254" t="s">
        <v>577</v>
      </c>
      <c r="G403" s="251"/>
      <c r="H403" s="255">
        <v>160.81999999999999</v>
      </c>
      <c r="I403" s="256"/>
      <c r="J403" s="251"/>
      <c r="K403" s="251"/>
      <c r="L403" s="257"/>
      <c r="M403" s="258"/>
      <c r="N403" s="259"/>
      <c r="O403" s="259"/>
      <c r="P403" s="259"/>
      <c r="Q403" s="259"/>
      <c r="R403" s="259"/>
      <c r="S403" s="259"/>
      <c r="T403" s="26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1" t="s">
        <v>132</v>
      </c>
      <c r="AU403" s="261" t="s">
        <v>85</v>
      </c>
      <c r="AV403" s="13" t="s">
        <v>85</v>
      </c>
      <c r="AW403" s="13" t="s">
        <v>4</v>
      </c>
      <c r="AX403" s="13" t="s">
        <v>33</v>
      </c>
      <c r="AY403" s="261" t="s">
        <v>122</v>
      </c>
    </row>
    <row r="404" s="2" customFormat="1" ht="24" customHeight="1">
      <c r="A404" s="38"/>
      <c r="B404" s="39"/>
      <c r="C404" s="236" t="s">
        <v>578</v>
      </c>
      <c r="D404" s="236" t="s">
        <v>126</v>
      </c>
      <c r="E404" s="237" t="s">
        <v>579</v>
      </c>
      <c r="F404" s="238" t="s">
        <v>580</v>
      </c>
      <c r="G404" s="239" t="s">
        <v>223</v>
      </c>
      <c r="H404" s="240">
        <v>11.4</v>
      </c>
      <c r="I404" s="241"/>
      <c r="J404" s="242">
        <f>ROUND(I404*H404,2)</f>
        <v>0</v>
      </c>
      <c r="K404" s="243"/>
      <c r="L404" s="44"/>
      <c r="M404" s="244" t="s">
        <v>1</v>
      </c>
      <c r="N404" s="245" t="s">
        <v>41</v>
      </c>
      <c r="O404" s="91"/>
      <c r="P404" s="246">
        <f>O404*H404</f>
        <v>0</v>
      </c>
      <c r="Q404" s="246">
        <v>0</v>
      </c>
      <c r="R404" s="246">
        <f>Q404*H404</f>
        <v>0</v>
      </c>
      <c r="S404" s="246">
        <v>0.029999999999999999</v>
      </c>
      <c r="T404" s="247">
        <f>S404*H404</f>
        <v>0.34199999999999997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48" t="s">
        <v>134</v>
      </c>
      <c r="AT404" s="248" t="s">
        <v>126</v>
      </c>
      <c r="AU404" s="248" t="s">
        <v>85</v>
      </c>
      <c r="AY404" s="17" t="s">
        <v>122</v>
      </c>
      <c r="BE404" s="249">
        <f>IF(N404="základní",J404,0)</f>
        <v>0</v>
      </c>
      <c r="BF404" s="249">
        <f>IF(N404="snížená",J404,0)</f>
        <v>0</v>
      </c>
      <c r="BG404" s="249">
        <f>IF(N404="zákl. přenesená",J404,0)</f>
        <v>0</v>
      </c>
      <c r="BH404" s="249">
        <f>IF(N404="sníž. přenesená",J404,0)</f>
        <v>0</v>
      </c>
      <c r="BI404" s="249">
        <f>IF(N404="nulová",J404,0)</f>
        <v>0</v>
      </c>
      <c r="BJ404" s="17" t="s">
        <v>33</v>
      </c>
      <c r="BK404" s="249">
        <f>ROUND(I404*H404,2)</f>
        <v>0</v>
      </c>
      <c r="BL404" s="17" t="s">
        <v>134</v>
      </c>
      <c r="BM404" s="248" t="s">
        <v>581</v>
      </c>
    </row>
    <row r="405" s="13" customFormat="1">
      <c r="A405" s="13"/>
      <c r="B405" s="250"/>
      <c r="C405" s="251"/>
      <c r="D405" s="252" t="s">
        <v>132</v>
      </c>
      <c r="E405" s="253" t="s">
        <v>1</v>
      </c>
      <c r="F405" s="254" t="s">
        <v>582</v>
      </c>
      <c r="G405" s="251"/>
      <c r="H405" s="255">
        <v>7.4000000000000004</v>
      </c>
      <c r="I405" s="256"/>
      <c r="J405" s="251"/>
      <c r="K405" s="251"/>
      <c r="L405" s="257"/>
      <c r="M405" s="258"/>
      <c r="N405" s="259"/>
      <c r="O405" s="259"/>
      <c r="P405" s="259"/>
      <c r="Q405" s="259"/>
      <c r="R405" s="259"/>
      <c r="S405" s="259"/>
      <c r="T405" s="26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1" t="s">
        <v>132</v>
      </c>
      <c r="AU405" s="261" t="s">
        <v>85</v>
      </c>
      <c r="AV405" s="13" t="s">
        <v>85</v>
      </c>
      <c r="AW405" s="13" t="s">
        <v>32</v>
      </c>
      <c r="AX405" s="13" t="s">
        <v>76</v>
      </c>
      <c r="AY405" s="261" t="s">
        <v>122</v>
      </c>
    </row>
    <row r="406" s="13" customFormat="1">
      <c r="A406" s="13"/>
      <c r="B406" s="250"/>
      <c r="C406" s="251"/>
      <c r="D406" s="252" t="s">
        <v>132</v>
      </c>
      <c r="E406" s="253" t="s">
        <v>1</v>
      </c>
      <c r="F406" s="254" t="s">
        <v>583</v>
      </c>
      <c r="G406" s="251"/>
      <c r="H406" s="255">
        <v>4</v>
      </c>
      <c r="I406" s="256"/>
      <c r="J406" s="251"/>
      <c r="K406" s="251"/>
      <c r="L406" s="257"/>
      <c r="M406" s="258"/>
      <c r="N406" s="259"/>
      <c r="O406" s="259"/>
      <c r="P406" s="259"/>
      <c r="Q406" s="259"/>
      <c r="R406" s="259"/>
      <c r="S406" s="259"/>
      <c r="T406" s="26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1" t="s">
        <v>132</v>
      </c>
      <c r="AU406" s="261" t="s">
        <v>85</v>
      </c>
      <c r="AV406" s="13" t="s">
        <v>85</v>
      </c>
      <c r="AW406" s="13" t="s">
        <v>32</v>
      </c>
      <c r="AX406" s="13" t="s">
        <v>76</v>
      </c>
      <c r="AY406" s="261" t="s">
        <v>122</v>
      </c>
    </row>
    <row r="407" s="14" customFormat="1">
      <c r="A407" s="14"/>
      <c r="B407" s="262"/>
      <c r="C407" s="263"/>
      <c r="D407" s="252" t="s">
        <v>132</v>
      </c>
      <c r="E407" s="264" t="s">
        <v>1</v>
      </c>
      <c r="F407" s="265" t="s">
        <v>133</v>
      </c>
      <c r="G407" s="263"/>
      <c r="H407" s="266">
        <v>11.4</v>
      </c>
      <c r="I407" s="267"/>
      <c r="J407" s="263"/>
      <c r="K407" s="263"/>
      <c r="L407" s="268"/>
      <c r="M407" s="269"/>
      <c r="N407" s="270"/>
      <c r="O407" s="270"/>
      <c r="P407" s="270"/>
      <c r="Q407" s="270"/>
      <c r="R407" s="270"/>
      <c r="S407" s="270"/>
      <c r="T407" s="27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72" t="s">
        <v>132</v>
      </c>
      <c r="AU407" s="272" t="s">
        <v>85</v>
      </c>
      <c r="AV407" s="14" t="s">
        <v>134</v>
      </c>
      <c r="AW407" s="14" t="s">
        <v>32</v>
      </c>
      <c r="AX407" s="14" t="s">
        <v>33</v>
      </c>
      <c r="AY407" s="272" t="s">
        <v>122</v>
      </c>
    </row>
    <row r="408" s="2" customFormat="1" ht="24" customHeight="1">
      <c r="A408" s="38"/>
      <c r="B408" s="39"/>
      <c r="C408" s="236" t="s">
        <v>584</v>
      </c>
      <c r="D408" s="236" t="s">
        <v>126</v>
      </c>
      <c r="E408" s="237" t="s">
        <v>585</v>
      </c>
      <c r="F408" s="238" t="s">
        <v>586</v>
      </c>
      <c r="G408" s="239" t="s">
        <v>394</v>
      </c>
      <c r="H408" s="240">
        <v>3</v>
      </c>
      <c r="I408" s="241"/>
      <c r="J408" s="242">
        <f>ROUND(I408*H408,2)</f>
        <v>0</v>
      </c>
      <c r="K408" s="243"/>
      <c r="L408" s="44"/>
      <c r="M408" s="244" t="s">
        <v>1</v>
      </c>
      <c r="N408" s="245" t="s">
        <v>41</v>
      </c>
      <c r="O408" s="91"/>
      <c r="P408" s="246">
        <f>O408*H408</f>
        <v>0</v>
      </c>
      <c r="Q408" s="246">
        <v>0</v>
      </c>
      <c r="R408" s="246">
        <f>Q408*H408</f>
        <v>0</v>
      </c>
      <c r="S408" s="246">
        <v>0</v>
      </c>
      <c r="T408" s="247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48" t="s">
        <v>134</v>
      </c>
      <c r="AT408" s="248" t="s">
        <v>126</v>
      </c>
      <c r="AU408" s="248" t="s">
        <v>85</v>
      </c>
      <c r="AY408" s="17" t="s">
        <v>122</v>
      </c>
      <c r="BE408" s="249">
        <f>IF(N408="základní",J408,0)</f>
        <v>0</v>
      </c>
      <c r="BF408" s="249">
        <f>IF(N408="snížená",J408,0)</f>
        <v>0</v>
      </c>
      <c r="BG408" s="249">
        <f>IF(N408="zákl. přenesená",J408,0)</f>
        <v>0</v>
      </c>
      <c r="BH408" s="249">
        <f>IF(N408="sníž. přenesená",J408,0)</f>
        <v>0</v>
      </c>
      <c r="BI408" s="249">
        <f>IF(N408="nulová",J408,0)</f>
        <v>0</v>
      </c>
      <c r="BJ408" s="17" t="s">
        <v>33</v>
      </c>
      <c r="BK408" s="249">
        <f>ROUND(I408*H408,2)</f>
        <v>0</v>
      </c>
      <c r="BL408" s="17" t="s">
        <v>134</v>
      </c>
      <c r="BM408" s="248" t="s">
        <v>587</v>
      </c>
    </row>
    <row r="409" s="13" customFormat="1">
      <c r="A409" s="13"/>
      <c r="B409" s="250"/>
      <c r="C409" s="251"/>
      <c r="D409" s="252" t="s">
        <v>132</v>
      </c>
      <c r="E409" s="253" t="s">
        <v>1</v>
      </c>
      <c r="F409" s="254" t="s">
        <v>588</v>
      </c>
      <c r="G409" s="251"/>
      <c r="H409" s="255">
        <v>3</v>
      </c>
      <c r="I409" s="256"/>
      <c r="J409" s="251"/>
      <c r="K409" s="251"/>
      <c r="L409" s="257"/>
      <c r="M409" s="258"/>
      <c r="N409" s="259"/>
      <c r="O409" s="259"/>
      <c r="P409" s="259"/>
      <c r="Q409" s="259"/>
      <c r="R409" s="259"/>
      <c r="S409" s="259"/>
      <c r="T409" s="26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1" t="s">
        <v>132</v>
      </c>
      <c r="AU409" s="261" t="s">
        <v>85</v>
      </c>
      <c r="AV409" s="13" t="s">
        <v>85</v>
      </c>
      <c r="AW409" s="13" t="s">
        <v>32</v>
      </c>
      <c r="AX409" s="13" t="s">
        <v>33</v>
      </c>
      <c r="AY409" s="261" t="s">
        <v>122</v>
      </c>
    </row>
    <row r="410" s="2" customFormat="1" ht="16.5" customHeight="1">
      <c r="A410" s="38"/>
      <c r="B410" s="39"/>
      <c r="C410" s="290" t="s">
        <v>589</v>
      </c>
      <c r="D410" s="290" t="s">
        <v>363</v>
      </c>
      <c r="E410" s="291" t="s">
        <v>590</v>
      </c>
      <c r="F410" s="292" t="s">
        <v>591</v>
      </c>
      <c r="G410" s="293" t="s">
        <v>394</v>
      </c>
      <c r="H410" s="294">
        <v>2</v>
      </c>
      <c r="I410" s="295"/>
      <c r="J410" s="296">
        <f>ROUND(I410*H410,2)</f>
        <v>0</v>
      </c>
      <c r="K410" s="297"/>
      <c r="L410" s="298"/>
      <c r="M410" s="299" t="s">
        <v>1</v>
      </c>
      <c r="N410" s="300" t="s">
        <v>41</v>
      </c>
      <c r="O410" s="91"/>
      <c r="P410" s="246">
        <f>O410*H410</f>
        <v>0</v>
      </c>
      <c r="Q410" s="246">
        <v>0.00080000000000000004</v>
      </c>
      <c r="R410" s="246">
        <f>Q410*H410</f>
        <v>0.0016000000000000001</v>
      </c>
      <c r="S410" s="246">
        <v>0</v>
      </c>
      <c r="T410" s="247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48" t="s">
        <v>135</v>
      </c>
      <c r="AT410" s="248" t="s">
        <v>363</v>
      </c>
      <c r="AU410" s="248" t="s">
        <v>85</v>
      </c>
      <c r="AY410" s="17" t="s">
        <v>122</v>
      </c>
      <c r="BE410" s="249">
        <f>IF(N410="základní",J410,0)</f>
        <v>0</v>
      </c>
      <c r="BF410" s="249">
        <f>IF(N410="snížená",J410,0)</f>
        <v>0</v>
      </c>
      <c r="BG410" s="249">
        <f>IF(N410="zákl. přenesená",J410,0)</f>
        <v>0</v>
      </c>
      <c r="BH410" s="249">
        <f>IF(N410="sníž. přenesená",J410,0)</f>
        <v>0</v>
      </c>
      <c r="BI410" s="249">
        <f>IF(N410="nulová",J410,0)</f>
        <v>0</v>
      </c>
      <c r="BJ410" s="17" t="s">
        <v>33</v>
      </c>
      <c r="BK410" s="249">
        <f>ROUND(I410*H410,2)</f>
        <v>0</v>
      </c>
      <c r="BL410" s="17" t="s">
        <v>134</v>
      </c>
      <c r="BM410" s="248" t="s">
        <v>592</v>
      </c>
    </row>
    <row r="411" s="2" customFormat="1" ht="16.5" customHeight="1">
      <c r="A411" s="38"/>
      <c r="B411" s="39"/>
      <c r="C411" s="290" t="s">
        <v>593</v>
      </c>
      <c r="D411" s="290" t="s">
        <v>363</v>
      </c>
      <c r="E411" s="291" t="s">
        <v>594</v>
      </c>
      <c r="F411" s="292" t="s">
        <v>595</v>
      </c>
      <c r="G411" s="293" t="s">
        <v>394</v>
      </c>
      <c r="H411" s="294">
        <v>1</v>
      </c>
      <c r="I411" s="295"/>
      <c r="J411" s="296">
        <f>ROUND(I411*H411,2)</f>
        <v>0</v>
      </c>
      <c r="K411" s="297"/>
      <c r="L411" s="298"/>
      <c r="M411" s="299" t="s">
        <v>1</v>
      </c>
      <c r="N411" s="300" t="s">
        <v>41</v>
      </c>
      <c r="O411" s="91"/>
      <c r="P411" s="246">
        <f>O411*H411</f>
        <v>0</v>
      </c>
      <c r="Q411" s="246">
        <v>0.00069999999999999999</v>
      </c>
      <c r="R411" s="246">
        <f>Q411*H411</f>
        <v>0.00069999999999999999</v>
      </c>
      <c r="S411" s="246">
        <v>0</v>
      </c>
      <c r="T411" s="247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48" t="s">
        <v>135</v>
      </c>
      <c r="AT411" s="248" t="s">
        <v>363</v>
      </c>
      <c r="AU411" s="248" t="s">
        <v>85</v>
      </c>
      <c r="AY411" s="17" t="s">
        <v>122</v>
      </c>
      <c r="BE411" s="249">
        <f>IF(N411="základní",J411,0)</f>
        <v>0</v>
      </c>
      <c r="BF411" s="249">
        <f>IF(N411="snížená",J411,0)</f>
        <v>0</v>
      </c>
      <c r="BG411" s="249">
        <f>IF(N411="zákl. přenesená",J411,0)</f>
        <v>0</v>
      </c>
      <c r="BH411" s="249">
        <f>IF(N411="sníž. přenesená",J411,0)</f>
        <v>0</v>
      </c>
      <c r="BI411" s="249">
        <f>IF(N411="nulová",J411,0)</f>
        <v>0</v>
      </c>
      <c r="BJ411" s="17" t="s">
        <v>33</v>
      </c>
      <c r="BK411" s="249">
        <f>ROUND(I411*H411,2)</f>
        <v>0</v>
      </c>
      <c r="BL411" s="17" t="s">
        <v>134</v>
      </c>
      <c r="BM411" s="248" t="s">
        <v>596</v>
      </c>
    </row>
    <row r="412" s="2" customFormat="1" ht="24" customHeight="1">
      <c r="A412" s="38"/>
      <c r="B412" s="39"/>
      <c r="C412" s="236" t="s">
        <v>597</v>
      </c>
      <c r="D412" s="236" t="s">
        <v>126</v>
      </c>
      <c r="E412" s="237" t="s">
        <v>598</v>
      </c>
      <c r="F412" s="238" t="s">
        <v>599</v>
      </c>
      <c r="G412" s="239" t="s">
        <v>394</v>
      </c>
      <c r="H412" s="240">
        <v>4</v>
      </c>
      <c r="I412" s="241"/>
      <c r="J412" s="242">
        <f>ROUND(I412*H412,2)</f>
        <v>0</v>
      </c>
      <c r="K412" s="243"/>
      <c r="L412" s="44"/>
      <c r="M412" s="244" t="s">
        <v>1</v>
      </c>
      <c r="N412" s="245" t="s">
        <v>41</v>
      </c>
      <c r="O412" s="91"/>
      <c r="P412" s="246">
        <f>O412*H412</f>
        <v>0</v>
      </c>
      <c r="Q412" s="246">
        <v>0.00073999999999999999</v>
      </c>
      <c r="R412" s="246">
        <f>Q412*H412</f>
        <v>0.00296</v>
      </c>
      <c r="S412" s="246">
        <v>0</v>
      </c>
      <c r="T412" s="247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48" t="s">
        <v>134</v>
      </c>
      <c r="AT412" s="248" t="s">
        <v>126</v>
      </c>
      <c r="AU412" s="248" t="s">
        <v>85</v>
      </c>
      <c r="AY412" s="17" t="s">
        <v>122</v>
      </c>
      <c r="BE412" s="249">
        <f>IF(N412="základní",J412,0)</f>
        <v>0</v>
      </c>
      <c r="BF412" s="249">
        <f>IF(N412="snížená",J412,0)</f>
        <v>0</v>
      </c>
      <c r="BG412" s="249">
        <f>IF(N412="zákl. přenesená",J412,0)</f>
        <v>0</v>
      </c>
      <c r="BH412" s="249">
        <f>IF(N412="sníž. přenesená",J412,0)</f>
        <v>0</v>
      </c>
      <c r="BI412" s="249">
        <f>IF(N412="nulová",J412,0)</f>
        <v>0</v>
      </c>
      <c r="BJ412" s="17" t="s">
        <v>33</v>
      </c>
      <c r="BK412" s="249">
        <f>ROUND(I412*H412,2)</f>
        <v>0</v>
      </c>
      <c r="BL412" s="17" t="s">
        <v>134</v>
      </c>
      <c r="BM412" s="248" t="s">
        <v>600</v>
      </c>
    </row>
    <row r="413" s="2" customFormat="1" ht="24" customHeight="1">
      <c r="A413" s="38"/>
      <c r="B413" s="39"/>
      <c r="C413" s="290" t="s">
        <v>601</v>
      </c>
      <c r="D413" s="290" t="s">
        <v>363</v>
      </c>
      <c r="E413" s="291" t="s">
        <v>602</v>
      </c>
      <c r="F413" s="292" t="s">
        <v>603</v>
      </c>
      <c r="G413" s="293" t="s">
        <v>394</v>
      </c>
      <c r="H413" s="294">
        <v>4</v>
      </c>
      <c r="I413" s="295"/>
      <c r="J413" s="296">
        <f>ROUND(I413*H413,2)</f>
        <v>0</v>
      </c>
      <c r="K413" s="297"/>
      <c r="L413" s="298"/>
      <c r="M413" s="299" t="s">
        <v>1</v>
      </c>
      <c r="N413" s="300" t="s">
        <v>41</v>
      </c>
      <c r="O413" s="91"/>
      <c r="P413" s="246">
        <f>O413*H413</f>
        <v>0</v>
      </c>
      <c r="Q413" s="246">
        <v>0.014</v>
      </c>
      <c r="R413" s="246">
        <f>Q413*H413</f>
        <v>0.056000000000000001</v>
      </c>
      <c r="S413" s="246">
        <v>0</v>
      </c>
      <c r="T413" s="247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48" t="s">
        <v>135</v>
      </c>
      <c r="AT413" s="248" t="s">
        <v>363</v>
      </c>
      <c r="AU413" s="248" t="s">
        <v>85</v>
      </c>
      <c r="AY413" s="17" t="s">
        <v>122</v>
      </c>
      <c r="BE413" s="249">
        <f>IF(N413="základní",J413,0)</f>
        <v>0</v>
      </c>
      <c r="BF413" s="249">
        <f>IF(N413="snížená",J413,0)</f>
        <v>0</v>
      </c>
      <c r="BG413" s="249">
        <f>IF(N413="zákl. přenesená",J413,0)</f>
        <v>0</v>
      </c>
      <c r="BH413" s="249">
        <f>IF(N413="sníž. přenesená",J413,0)</f>
        <v>0</v>
      </c>
      <c r="BI413" s="249">
        <f>IF(N413="nulová",J413,0)</f>
        <v>0</v>
      </c>
      <c r="BJ413" s="17" t="s">
        <v>33</v>
      </c>
      <c r="BK413" s="249">
        <f>ROUND(I413*H413,2)</f>
        <v>0</v>
      </c>
      <c r="BL413" s="17" t="s">
        <v>134</v>
      </c>
      <c r="BM413" s="248" t="s">
        <v>604</v>
      </c>
    </row>
    <row r="414" s="2" customFormat="1" ht="16.5" customHeight="1">
      <c r="A414" s="38"/>
      <c r="B414" s="39"/>
      <c r="C414" s="236" t="s">
        <v>605</v>
      </c>
      <c r="D414" s="236" t="s">
        <v>126</v>
      </c>
      <c r="E414" s="237" t="s">
        <v>606</v>
      </c>
      <c r="F414" s="238" t="s">
        <v>607</v>
      </c>
      <c r="G414" s="239" t="s">
        <v>394</v>
      </c>
      <c r="H414" s="240">
        <v>4</v>
      </c>
      <c r="I414" s="241"/>
      <c r="J414" s="242">
        <f>ROUND(I414*H414,2)</f>
        <v>0</v>
      </c>
      <c r="K414" s="243"/>
      <c r="L414" s="44"/>
      <c r="M414" s="244" t="s">
        <v>1</v>
      </c>
      <c r="N414" s="245" t="s">
        <v>41</v>
      </c>
      <c r="O414" s="91"/>
      <c r="P414" s="246">
        <f>O414*H414</f>
        <v>0</v>
      </c>
      <c r="Q414" s="246">
        <v>0.00068999999999999997</v>
      </c>
      <c r="R414" s="246">
        <f>Q414*H414</f>
        <v>0.0027599999999999999</v>
      </c>
      <c r="S414" s="246">
        <v>0</v>
      </c>
      <c r="T414" s="247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48" t="s">
        <v>134</v>
      </c>
      <c r="AT414" s="248" t="s">
        <v>126</v>
      </c>
      <c r="AU414" s="248" t="s">
        <v>85</v>
      </c>
      <c r="AY414" s="17" t="s">
        <v>122</v>
      </c>
      <c r="BE414" s="249">
        <f>IF(N414="základní",J414,0)</f>
        <v>0</v>
      </c>
      <c r="BF414" s="249">
        <f>IF(N414="snížená",J414,0)</f>
        <v>0</v>
      </c>
      <c r="BG414" s="249">
        <f>IF(N414="zákl. přenesená",J414,0)</f>
        <v>0</v>
      </c>
      <c r="BH414" s="249">
        <f>IF(N414="sníž. přenesená",J414,0)</f>
        <v>0</v>
      </c>
      <c r="BI414" s="249">
        <f>IF(N414="nulová",J414,0)</f>
        <v>0</v>
      </c>
      <c r="BJ414" s="17" t="s">
        <v>33</v>
      </c>
      <c r="BK414" s="249">
        <f>ROUND(I414*H414,2)</f>
        <v>0</v>
      </c>
      <c r="BL414" s="17" t="s">
        <v>134</v>
      </c>
      <c r="BM414" s="248" t="s">
        <v>608</v>
      </c>
    </row>
    <row r="415" s="13" customFormat="1">
      <c r="A415" s="13"/>
      <c r="B415" s="250"/>
      <c r="C415" s="251"/>
      <c r="D415" s="252" t="s">
        <v>132</v>
      </c>
      <c r="E415" s="253" t="s">
        <v>1</v>
      </c>
      <c r="F415" s="254" t="s">
        <v>134</v>
      </c>
      <c r="G415" s="251"/>
      <c r="H415" s="255">
        <v>4</v>
      </c>
      <c r="I415" s="256"/>
      <c r="J415" s="251"/>
      <c r="K415" s="251"/>
      <c r="L415" s="257"/>
      <c r="M415" s="258"/>
      <c r="N415" s="259"/>
      <c r="O415" s="259"/>
      <c r="P415" s="259"/>
      <c r="Q415" s="259"/>
      <c r="R415" s="259"/>
      <c r="S415" s="259"/>
      <c r="T415" s="26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1" t="s">
        <v>132</v>
      </c>
      <c r="AU415" s="261" t="s">
        <v>85</v>
      </c>
      <c r="AV415" s="13" t="s">
        <v>85</v>
      </c>
      <c r="AW415" s="13" t="s">
        <v>32</v>
      </c>
      <c r="AX415" s="13" t="s">
        <v>33</v>
      </c>
      <c r="AY415" s="261" t="s">
        <v>122</v>
      </c>
    </row>
    <row r="416" s="2" customFormat="1" ht="24" customHeight="1">
      <c r="A416" s="38"/>
      <c r="B416" s="39"/>
      <c r="C416" s="290" t="s">
        <v>609</v>
      </c>
      <c r="D416" s="290" t="s">
        <v>363</v>
      </c>
      <c r="E416" s="291" t="s">
        <v>610</v>
      </c>
      <c r="F416" s="292" t="s">
        <v>611</v>
      </c>
      <c r="G416" s="293" t="s">
        <v>394</v>
      </c>
      <c r="H416" s="294">
        <v>4</v>
      </c>
      <c r="I416" s="295"/>
      <c r="J416" s="296">
        <f>ROUND(I416*H416,2)</f>
        <v>0</v>
      </c>
      <c r="K416" s="297"/>
      <c r="L416" s="298"/>
      <c r="M416" s="299" t="s">
        <v>1</v>
      </c>
      <c r="N416" s="300" t="s">
        <v>41</v>
      </c>
      <c r="O416" s="91"/>
      <c r="P416" s="246">
        <f>O416*H416</f>
        <v>0</v>
      </c>
      <c r="Q416" s="246">
        <v>0.0195</v>
      </c>
      <c r="R416" s="246">
        <f>Q416*H416</f>
        <v>0.078</v>
      </c>
      <c r="S416" s="246">
        <v>0</v>
      </c>
      <c r="T416" s="247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48" t="s">
        <v>135</v>
      </c>
      <c r="AT416" s="248" t="s">
        <v>363</v>
      </c>
      <c r="AU416" s="248" t="s">
        <v>85</v>
      </c>
      <c r="AY416" s="17" t="s">
        <v>122</v>
      </c>
      <c r="BE416" s="249">
        <f>IF(N416="základní",J416,0)</f>
        <v>0</v>
      </c>
      <c r="BF416" s="249">
        <f>IF(N416="snížená",J416,0)</f>
        <v>0</v>
      </c>
      <c r="BG416" s="249">
        <f>IF(N416="zákl. přenesená",J416,0)</f>
        <v>0</v>
      </c>
      <c r="BH416" s="249">
        <f>IF(N416="sníž. přenesená",J416,0)</f>
        <v>0</v>
      </c>
      <c r="BI416" s="249">
        <f>IF(N416="nulová",J416,0)</f>
        <v>0</v>
      </c>
      <c r="BJ416" s="17" t="s">
        <v>33</v>
      </c>
      <c r="BK416" s="249">
        <f>ROUND(I416*H416,2)</f>
        <v>0</v>
      </c>
      <c r="BL416" s="17" t="s">
        <v>134</v>
      </c>
      <c r="BM416" s="248" t="s">
        <v>612</v>
      </c>
    </row>
    <row r="417" s="13" customFormat="1">
      <c r="A417" s="13"/>
      <c r="B417" s="250"/>
      <c r="C417" s="251"/>
      <c r="D417" s="252" t="s">
        <v>132</v>
      </c>
      <c r="E417" s="253" t="s">
        <v>1</v>
      </c>
      <c r="F417" s="254" t="s">
        <v>134</v>
      </c>
      <c r="G417" s="251"/>
      <c r="H417" s="255">
        <v>4</v>
      </c>
      <c r="I417" s="256"/>
      <c r="J417" s="251"/>
      <c r="K417" s="251"/>
      <c r="L417" s="257"/>
      <c r="M417" s="258"/>
      <c r="N417" s="259"/>
      <c r="O417" s="259"/>
      <c r="P417" s="259"/>
      <c r="Q417" s="259"/>
      <c r="R417" s="259"/>
      <c r="S417" s="259"/>
      <c r="T417" s="26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1" t="s">
        <v>132</v>
      </c>
      <c r="AU417" s="261" t="s">
        <v>85</v>
      </c>
      <c r="AV417" s="13" t="s">
        <v>85</v>
      </c>
      <c r="AW417" s="13" t="s">
        <v>32</v>
      </c>
      <c r="AX417" s="13" t="s">
        <v>33</v>
      </c>
      <c r="AY417" s="261" t="s">
        <v>122</v>
      </c>
    </row>
    <row r="418" s="2" customFormat="1" ht="16.5" customHeight="1">
      <c r="A418" s="38"/>
      <c r="B418" s="39"/>
      <c r="C418" s="236" t="s">
        <v>613</v>
      </c>
      <c r="D418" s="236" t="s">
        <v>126</v>
      </c>
      <c r="E418" s="237" t="s">
        <v>614</v>
      </c>
      <c r="F418" s="238" t="s">
        <v>615</v>
      </c>
      <c r="G418" s="239" t="s">
        <v>394</v>
      </c>
      <c r="H418" s="240">
        <v>2</v>
      </c>
      <c r="I418" s="241"/>
      <c r="J418" s="242">
        <f>ROUND(I418*H418,2)</f>
        <v>0</v>
      </c>
      <c r="K418" s="243"/>
      <c r="L418" s="44"/>
      <c r="M418" s="244" t="s">
        <v>1</v>
      </c>
      <c r="N418" s="245" t="s">
        <v>41</v>
      </c>
      <c r="O418" s="91"/>
      <c r="P418" s="246">
        <f>O418*H418</f>
        <v>0</v>
      </c>
      <c r="Q418" s="246">
        <v>0.00034000000000000002</v>
      </c>
      <c r="R418" s="246">
        <f>Q418*H418</f>
        <v>0.00068000000000000005</v>
      </c>
      <c r="S418" s="246">
        <v>0</v>
      </c>
      <c r="T418" s="247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48" t="s">
        <v>134</v>
      </c>
      <c r="AT418" s="248" t="s">
        <v>126</v>
      </c>
      <c r="AU418" s="248" t="s">
        <v>85</v>
      </c>
      <c r="AY418" s="17" t="s">
        <v>122</v>
      </c>
      <c r="BE418" s="249">
        <f>IF(N418="základní",J418,0)</f>
        <v>0</v>
      </c>
      <c r="BF418" s="249">
        <f>IF(N418="snížená",J418,0)</f>
        <v>0</v>
      </c>
      <c r="BG418" s="249">
        <f>IF(N418="zákl. přenesená",J418,0)</f>
        <v>0</v>
      </c>
      <c r="BH418" s="249">
        <f>IF(N418="sníž. přenesená",J418,0)</f>
        <v>0</v>
      </c>
      <c r="BI418" s="249">
        <f>IF(N418="nulová",J418,0)</f>
        <v>0</v>
      </c>
      <c r="BJ418" s="17" t="s">
        <v>33</v>
      </c>
      <c r="BK418" s="249">
        <f>ROUND(I418*H418,2)</f>
        <v>0</v>
      </c>
      <c r="BL418" s="17" t="s">
        <v>134</v>
      </c>
      <c r="BM418" s="248" t="s">
        <v>616</v>
      </c>
    </row>
    <row r="419" s="2" customFormat="1" ht="16.5" customHeight="1">
      <c r="A419" s="38"/>
      <c r="B419" s="39"/>
      <c r="C419" s="290" t="s">
        <v>617</v>
      </c>
      <c r="D419" s="290" t="s">
        <v>363</v>
      </c>
      <c r="E419" s="291" t="s">
        <v>618</v>
      </c>
      <c r="F419" s="292" t="s">
        <v>619</v>
      </c>
      <c r="G419" s="293" t="s">
        <v>394</v>
      </c>
      <c r="H419" s="294">
        <v>2</v>
      </c>
      <c r="I419" s="295"/>
      <c r="J419" s="296">
        <f>ROUND(I419*H419,2)</f>
        <v>0</v>
      </c>
      <c r="K419" s="297"/>
      <c r="L419" s="298"/>
      <c r="M419" s="299" t="s">
        <v>1</v>
      </c>
      <c r="N419" s="300" t="s">
        <v>41</v>
      </c>
      <c r="O419" s="91"/>
      <c r="P419" s="246">
        <f>O419*H419</f>
        <v>0</v>
      </c>
      <c r="Q419" s="246">
        <v>0.0060000000000000001</v>
      </c>
      <c r="R419" s="246">
        <f>Q419*H419</f>
        <v>0.012</v>
      </c>
      <c r="S419" s="246">
        <v>0</v>
      </c>
      <c r="T419" s="247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48" t="s">
        <v>135</v>
      </c>
      <c r="AT419" s="248" t="s">
        <v>363</v>
      </c>
      <c r="AU419" s="248" t="s">
        <v>85</v>
      </c>
      <c r="AY419" s="17" t="s">
        <v>122</v>
      </c>
      <c r="BE419" s="249">
        <f>IF(N419="základní",J419,0)</f>
        <v>0</v>
      </c>
      <c r="BF419" s="249">
        <f>IF(N419="snížená",J419,0)</f>
        <v>0</v>
      </c>
      <c r="BG419" s="249">
        <f>IF(N419="zákl. přenesená",J419,0)</f>
        <v>0</v>
      </c>
      <c r="BH419" s="249">
        <f>IF(N419="sníž. přenesená",J419,0)</f>
        <v>0</v>
      </c>
      <c r="BI419" s="249">
        <f>IF(N419="nulová",J419,0)</f>
        <v>0</v>
      </c>
      <c r="BJ419" s="17" t="s">
        <v>33</v>
      </c>
      <c r="BK419" s="249">
        <f>ROUND(I419*H419,2)</f>
        <v>0</v>
      </c>
      <c r="BL419" s="17" t="s">
        <v>134</v>
      </c>
      <c r="BM419" s="248" t="s">
        <v>620</v>
      </c>
    </row>
    <row r="420" s="2" customFormat="1" ht="16.5" customHeight="1">
      <c r="A420" s="38"/>
      <c r="B420" s="39"/>
      <c r="C420" s="236" t="s">
        <v>621</v>
      </c>
      <c r="D420" s="236" t="s">
        <v>126</v>
      </c>
      <c r="E420" s="237" t="s">
        <v>622</v>
      </c>
      <c r="F420" s="238" t="s">
        <v>623</v>
      </c>
      <c r="G420" s="239" t="s">
        <v>223</v>
      </c>
      <c r="H420" s="240">
        <v>29.100000000000001</v>
      </c>
      <c r="I420" s="241"/>
      <c r="J420" s="242">
        <f>ROUND(I420*H420,2)</f>
        <v>0</v>
      </c>
      <c r="K420" s="243"/>
      <c r="L420" s="44"/>
      <c r="M420" s="244" t="s">
        <v>1</v>
      </c>
      <c r="N420" s="245" t="s">
        <v>41</v>
      </c>
      <c r="O420" s="91"/>
      <c r="P420" s="246">
        <f>O420*H420</f>
        <v>0</v>
      </c>
      <c r="Q420" s="246">
        <v>0</v>
      </c>
      <c r="R420" s="246">
        <f>Q420*H420</f>
        <v>0</v>
      </c>
      <c r="S420" s="246">
        <v>0</v>
      </c>
      <c r="T420" s="247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48" t="s">
        <v>134</v>
      </c>
      <c r="AT420" s="248" t="s">
        <v>126</v>
      </c>
      <c r="AU420" s="248" t="s">
        <v>85</v>
      </c>
      <c r="AY420" s="17" t="s">
        <v>122</v>
      </c>
      <c r="BE420" s="249">
        <f>IF(N420="základní",J420,0)</f>
        <v>0</v>
      </c>
      <c r="BF420" s="249">
        <f>IF(N420="snížená",J420,0)</f>
        <v>0</v>
      </c>
      <c r="BG420" s="249">
        <f>IF(N420="zákl. přenesená",J420,0)</f>
        <v>0</v>
      </c>
      <c r="BH420" s="249">
        <f>IF(N420="sníž. přenesená",J420,0)</f>
        <v>0</v>
      </c>
      <c r="BI420" s="249">
        <f>IF(N420="nulová",J420,0)</f>
        <v>0</v>
      </c>
      <c r="BJ420" s="17" t="s">
        <v>33</v>
      </c>
      <c r="BK420" s="249">
        <f>ROUND(I420*H420,2)</f>
        <v>0</v>
      </c>
      <c r="BL420" s="17" t="s">
        <v>134</v>
      </c>
      <c r="BM420" s="248" t="s">
        <v>624</v>
      </c>
    </row>
    <row r="421" s="13" customFormat="1">
      <c r="A421" s="13"/>
      <c r="B421" s="250"/>
      <c r="C421" s="251"/>
      <c r="D421" s="252" t="s">
        <v>132</v>
      </c>
      <c r="E421" s="253" t="s">
        <v>1</v>
      </c>
      <c r="F421" s="254" t="s">
        <v>625</v>
      </c>
      <c r="G421" s="251"/>
      <c r="H421" s="255">
        <v>29.100000000000001</v>
      </c>
      <c r="I421" s="256"/>
      <c r="J421" s="251"/>
      <c r="K421" s="251"/>
      <c r="L421" s="257"/>
      <c r="M421" s="258"/>
      <c r="N421" s="259"/>
      <c r="O421" s="259"/>
      <c r="P421" s="259"/>
      <c r="Q421" s="259"/>
      <c r="R421" s="259"/>
      <c r="S421" s="259"/>
      <c r="T421" s="26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1" t="s">
        <v>132</v>
      </c>
      <c r="AU421" s="261" t="s">
        <v>85</v>
      </c>
      <c r="AV421" s="13" t="s">
        <v>85</v>
      </c>
      <c r="AW421" s="13" t="s">
        <v>32</v>
      </c>
      <c r="AX421" s="13" t="s">
        <v>33</v>
      </c>
      <c r="AY421" s="261" t="s">
        <v>122</v>
      </c>
    </row>
    <row r="422" s="2" customFormat="1" ht="16.5" customHeight="1">
      <c r="A422" s="38"/>
      <c r="B422" s="39"/>
      <c r="C422" s="236" t="s">
        <v>626</v>
      </c>
      <c r="D422" s="236" t="s">
        <v>126</v>
      </c>
      <c r="E422" s="237" t="s">
        <v>627</v>
      </c>
      <c r="F422" s="238" t="s">
        <v>628</v>
      </c>
      <c r="G422" s="239" t="s">
        <v>223</v>
      </c>
      <c r="H422" s="240">
        <v>75.700000000000003</v>
      </c>
      <c r="I422" s="241"/>
      <c r="J422" s="242">
        <f>ROUND(I422*H422,2)</f>
        <v>0</v>
      </c>
      <c r="K422" s="243"/>
      <c r="L422" s="44"/>
      <c r="M422" s="244" t="s">
        <v>1</v>
      </c>
      <c r="N422" s="245" t="s">
        <v>41</v>
      </c>
      <c r="O422" s="91"/>
      <c r="P422" s="246">
        <f>O422*H422</f>
        <v>0</v>
      </c>
      <c r="Q422" s="246">
        <v>0</v>
      </c>
      <c r="R422" s="246">
        <f>Q422*H422</f>
        <v>0</v>
      </c>
      <c r="S422" s="246">
        <v>0</v>
      </c>
      <c r="T422" s="247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48" t="s">
        <v>134</v>
      </c>
      <c r="AT422" s="248" t="s">
        <v>126</v>
      </c>
      <c r="AU422" s="248" t="s">
        <v>85</v>
      </c>
      <c r="AY422" s="17" t="s">
        <v>122</v>
      </c>
      <c r="BE422" s="249">
        <f>IF(N422="základní",J422,0)</f>
        <v>0</v>
      </c>
      <c r="BF422" s="249">
        <f>IF(N422="snížená",J422,0)</f>
        <v>0</v>
      </c>
      <c r="BG422" s="249">
        <f>IF(N422="zákl. přenesená",J422,0)</f>
        <v>0</v>
      </c>
      <c r="BH422" s="249">
        <f>IF(N422="sníž. přenesená",J422,0)</f>
        <v>0</v>
      </c>
      <c r="BI422" s="249">
        <f>IF(N422="nulová",J422,0)</f>
        <v>0</v>
      </c>
      <c r="BJ422" s="17" t="s">
        <v>33</v>
      </c>
      <c r="BK422" s="249">
        <f>ROUND(I422*H422,2)</f>
        <v>0</v>
      </c>
      <c r="BL422" s="17" t="s">
        <v>134</v>
      </c>
      <c r="BM422" s="248" t="s">
        <v>629</v>
      </c>
    </row>
    <row r="423" s="13" customFormat="1">
      <c r="A423" s="13"/>
      <c r="B423" s="250"/>
      <c r="C423" s="251"/>
      <c r="D423" s="252" t="s">
        <v>132</v>
      </c>
      <c r="E423" s="253" t="s">
        <v>1</v>
      </c>
      <c r="F423" s="254" t="s">
        <v>630</v>
      </c>
      <c r="G423" s="251"/>
      <c r="H423" s="255">
        <v>75.700000000000003</v>
      </c>
      <c r="I423" s="256"/>
      <c r="J423" s="251"/>
      <c r="K423" s="251"/>
      <c r="L423" s="257"/>
      <c r="M423" s="258"/>
      <c r="N423" s="259"/>
      <c r="O423" s="259"/>
      <c r="P423" s="259"/>
      <c r="Q423" s="259"/>
      <c r="R423" s="259"/>
      <c r="S423" s="259"/>
      <c r="T423" s="26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1" t="s">
        <v>132</v>
      </c>
      <c r="AU423" s="261" t="s">
        <v>85</v>
      </c>
      <c r="AV423" s="13" t="s">
        <v>85</v>
      </c>
      <c r="AW423" s="13" t="s">
        <v>32</v>
      </c>
      <c r="AX423" s="13" t="s">
        <v>33</v>
      </c>
      <c r="AY423" s="261" t="s">
        <v>122</v>
      </c>
    </row>
    <row r="424" s="2" customFormat="1" ht="16.5" customHeight="1">
      <c r="A424" s="38"/>
      <c r="B424" s="39"/>
      <c r="C424" s="236" t="s">
        <v>631</v>
      </c>
      <c r="D424" s="236" t="s">
        <v>126</v>
      </c>
      <c r="E424" s="237" t="s">
        <v>632</v>
      </c>
      <c r="F424" s="238" t="s">
        <v>633</v>
      </c>
      <c r="G424" s="239" t="s">
        <v>223</v>
      </c>
      <c r="H424" s="240">
        <v>28.800000000000001</v>
      </c>
      <c r="I424" s="241"/>
      <c r="J424" s="242">
        <f>ROUND(I424*H424,2)</f>
        <v>0</v>
      </c>
      <c r="K424" s="243"/>
      <c r="L424" s="44"/>
      <c r="M424" s="244" t="s">
        <v>1</v>
      </c>
      <c r="N424" s="245" t="s">
        <v>41</v>
      </c>
      <c r="O424" s="91"/>
      <c r="P424" s="246">
        <f>O424*H424</f>
        <v>0</v>
      </c>
      <c r="Q424" s="246">
        <v>0</v>
      </c>
      <c r="R424" s="246">
        <f>Q424*H424</f>
        <v>0</v>
      </c>
      <c r="S424" s="246">
        <v>0</v>
      </c>
      <c r="T424" s="247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48" t="s">
        <v>134</v>
      </c>
      <c r="AT424" s="248" t="s">
        <v>126</v>
      </c>
      <c r="AU424" s="248" t="s">
        <v>85</v>
      </c>
      <c r="AY424" s="17" t="s">
        <v>122</v>
      </c>
      <c r="BE424" s="249">
        <f>IF(N424="základní",J424,0)</f>
        <v>0</v>
      </c>
      <c r="BF424" s="249">
        <f>IF(N424="snížená",J424,0)</f>
        <v>0</v>
      </c>
      <c r="BG424" s="249">
        <f>IF(N424="zákl. přenesená",J424,0)</f>
        <v>0</v>
      </c>
      <c r="BH424" s="249">
        <f>IF(N424="sníž. přenesená",J424,0)</f>
        <v>0</v>
      </c>
      <c r="BI424" s="249">
        <f>IF(N424="nulová",J424,0)</f>
        <v>0</v>
      </c>
      <c r="BJ424" s="17" t="s">
        <v>33</v>
      </c>
      <c r="BK424" s="249">
        <f>ROUND(I424*H424,2)</f>
        <v>0</v>
      </c>
      <c r="BL424" s="17" t="s">
        <v>134</v>
      </c>
      <c r="BM424" s="248" t="s">
        <v>634</v>
      </c>
    </row>
    <row r="425" s="13" customFormat="1">
      <c r="A425" s="13"/>
      <c r="B425" s="250"/>
      <c r="C425" s="251"/>
      <c r="D425" s="252" t="s">
        <v>132</v>
      </c>
      <c r="E425" s="253" t="s">
        <v>1</v>
      </c>
      <c r="F425" s="254" t="s">
        <v>635</v>
      </c>
      <c r="G425" s="251"/>
      <c r="H425" s="255">
        <v>28.800000000000001</v>
      </c>
      <c r="I425" s="256"/>
      <c r="J425" s="251"/>
      <c r="K425" s="251"/>
      <c r="L425" s="257"/>
      <c r="M425" s="258"/>
      <c r="N425" s="259"/>
      <c r="O425" s="259"/>
      <c r="P425" s="259"/>
      <c r="Q425" s="259"/>
      <c r="R425" s="259"/>
      <c r="S425" s="259"/>
      <c r="T425" s="26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1" t="s">
        <v>132</v>
      </c>
      <c r="AU425" s="261" t="s">
        <v>85</v>
      </c>
      <c r="AV425" s="13" t="s">
        <v>85</v>
      </c>
      <c r="AW425" s="13" t="s">
        <v>32</v>
      </c>
      <c r="AX425" s="13" t="s">
        <v>76</v>
      </c>
      <c r="AY425" s="261" t="s">
        <v>122</v>
      </c>
    </row>
    <row r="426" s="14" customFormat="1">
      <c r="A426" s="14"/>
      <c r="B426" s="262"/>
      <c r="C426" s="263"/>
      <c r="D426" s="252" t="s">
        <v>132</v>
      </c>
      <c r="E426" s="264" t="s">
        <v>1</v>
      </c>
      <c r="F426" s="265" t="s">
        <v>133</v>
      </c>
      <c r="G426" s="263"/>
      <c r="H426" s="266">
        <v>28.800000000000001</v>
      </c>
      <c r="I426" s="267"/>
      <c r="J426" s="263"/>
      <c r="K426" s="263"/>
      <c r="L426" s="268"/>
      <c r="M426" s="269"/>
      <c r="N426" s="270"/>
      <c r="O426" s="270"/>
      <c r="P426" s="270"/>
      <c r="Q426" s="270"/>
      <c r="R426" s="270"/>
      <c r="S426" s="270"/>
      <c r="T426" s="27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72" t="s">
        <v>132</v>
      </c>
      <c r="AU426" s="272" t="s">
        <v>85</v>
      </c>
      <c r="AV426" s="14" t="s">
        <v>134</v>
      </c>
      <c r="AW426" s="14" t="s">
        <v>32</v>
      </c>
      <c r="AX426" s="14" t="s">
        <v>33</v>
      </c>
      <c r="AY426" s="272" t="s">
        <v>122</v>
      </c>
    </row>
    <row r="427" s="2" customFormat="1" ht="24" customHeight="1">
      <c r="A427" s="38"/>
      <c r="B427" s="39"/>
      <c r="C427" s="236" t="s">
        <v>636</v>
      </c>
      <c r="D427" s="236" t="s">
        <v>126</v>
      </c>
      <c r="E427" s="237" t="s">
        <v>637</v>
      </c>
      <c r="F427" s="238" t="s">
        <v>638</v>
      </c>
      <c r="G427" s="239" t="s">
        <v>394</v>
      </c>
      <c r="H427" s="240">
        <v>14</v>
      </c>
      <c r="I427" s="241"/>
      <c r="J427" s="242">
        <f>ROUND(I427*H427,2)</f>
        <v>0</v>
      </c>
      <c r="K427" s="243"/>
      <c r="L427" s="44"/>
      <c r="M427" s="244" t="s">
        <v>1</v>
      </c>
      <c r="N427" s="245" t="s">
        <v>41</v>
      </c>
      <c r="O427" s="91"/>
      <c r="P427" s="246">
        <f>O427*H427</f>
        <v>0</v>
      </c>
      <c r="Q427" s="246">
        <v>0.46009</v>
      </c>
      <c r="R427" s="246">
        <f>Q427*H427</f>
        <v>6.4412599999999998</v>
      </c>
      <c r="S427" s="246">
        <v>0</v>
      </c>
      <c r="T427" s="247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48" t="s">
        <v>134</v>
      </c>
      <c r="AT427" s="248" t="s">
        <v>126</v>
      </c>
      <c r="AU427" s="248" t="s">
        <v>85</v>
      </c>
      <c r="AY427" s="17" t="s">
        <v>122</v>
      </c>
      <c r="BE427" s="249">
        <f>IF(N427="základní",J427,0)</f>
        <v>0</v>
      </c>
      <c r="BF427" s="249">
        <f>IF(N427="snížená",J427,0)</f>
        <v>0</v>
      </c>
      <c r="BG427" s="249">
        <f>IF(N427="zákl. přenesená",J427,0)</f>
        <v>0</v>
      </c>
      <c r="BH427" s="249">
        <f>IF(N427="sníž. přenesená",J427,0)</f>
        <v>0</v>
      </c>
      <c r="BI427" s="249">
        <f>IF(N427="nulová",J427,0)</f>
        <v>0</v>
      </c>
      <c r="BJ427" s="17" t="s">
        <v>33</v>
      </c>
      <c r="BK427" s="249">
        <f>ROUND(I427*H427,2)</f>
        <v>0</v>
      </c>
      <c r="BL427" s="17" t="s">
        <v>134</v>
      </c>
      <c r="BM427" s="248" t="s">
        <v>639</v>
      </c>
    </row>
    <row r="428" s="13" customFormat="1">
      <c r="A428" s="13"/>
      <c r="B428" s="250"/>
      <c r="C428" s="251"/>
      <c r="D428" s="252" t="s">
        <v>132</v>
      </c>
      <c r="E428" s="253" t="s">
        <v>1</v>
      </c>
      <c r="F428" s="254" t="s">
        <v>640</v>
      </c>
      <c r="G428" s="251"/>
      <c r="H428" s="255">
        <v>9</v>
      </c>
      <c r="I428" s="256"/>
      <c r="J428" s="251"/>
      <c r="K428" s="251"/>
      <c r="L428" s="257"/>
      <c r="M428" s="258"/>
      <c r="N428" s="259"/>
      <c r="O428" s="259"/>
      <c r="P428" s="259"/>
      <c r="Q428" s="259"/>
      <c r="R428" s="259"/>
      <c r="S428" s="259"/>
      <c r="T428" s="26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1" t="s">
        <v>132</v>
      </c>
      <c r="AU428" s="261" t="s">
        <v>85</v>
      </c>
      <c r="AV428" s="13" t="s">
        <v>85</v>
      </c>
      <c r="AW428" s="13" t="s">
        <v>32</v>
      </c>
      <c r="AX428" s="13" t="s">
        <v>76</v>
      </c>
      <c r="AY428" s="261" t="s">
        <v>122</v>
      </c>
    </row>
    <row r="429" s="13" customFormat="1">
      <c r="A429" s="13"/>
      <c r="B429" s="250"/>
      <c r="C429" s="251"/>
      <c r="D429" s="252" t="s">
        <v>132</v>
      </c>
      <c r="E429" s="253" t="s">
        <v>1</v>
      </c>
      <c r="F429" s="254" t="s">
        <v>641</v>
      </c>
      <c r="G429" s="251"/>
      <c r="H429" s="255">
        <v>5</v>
      </c>
      <c r="I429" s="256"/>
      <c r="J429" s="251"/>
      <c r="K429" s="251"/>
      <c r="L429" s="257"/>
      <c r="M429" s="258"/>
      <c r="N429" s="259"/>
      <c r="O429" s="259"/>
      <c r="P429" s="259"/>
      <c r="Q429" s="259"/>
      <c r="R429" s="259"/>
      <c r="S429" s="259"/>
      <c r="T429" s="26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1" t="s">
        <v>132</v>
      </c>
      <c r="AU429" s="261" t="s">
        <v>85</v>
      </c>
      <c r="AV429" s="13" t="s">
        <v>85</v>
      </c>
      <c r="AW429" s="13" t="s">
        <v>32</v>
      </c>
      <c r="AX429" s="13" t="s">
        <v>76</v>
      </c>
      <c r="AY429" s="261" t="s">
        <v>122</v>
      </c>
    </row>
    <row r="430" s="14" customFormat="1">
      <c r="A430" s="14"/>
      <c r="B430" s="262"/>
      <c r="C430" s="263"/>
      <c r="D430" s="252" t="s">
        <v>132</v>
      </c>
      <c r="E430" s="264" t="s">
        <v>1</v>
      </c>
      <c r="F430" s="265" t="s">
        <v>133</v>
      </c>
      <c r="G430" s="263"/>
      <c r="H430" s="266">
        <v>14</v>
      </c>
      <c r="I430" s="267"/>
      <c r="J430" s="263"/>
      <c r="K430" s="263"/>
      <c r="L430" s="268"/>
      <c r="M430" s="269"/>
      <c r="N430" s="270"/>
      <c r="O430" s="270"/>
      <c r="P430" s="270"/>
      <c r="Q430" s="270"/>
      <c r="R430" s="270"/>
      <c r="S430" s="270"/>
      <c r="T430" s="27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72" t="s">
        <v>132</v>
      </c>
      <c r="AU430" s="272" t="s">
        <v>85</v>
      </c>
      <c r="AV430" s="14" t="s">
        <v>134</v>
      </c>
      <c r="AW430" s="14" t="s">
        <v>32</v>
      </c>
      <c r="AX430" s="14" t="s">
        <v>33</v>
      </c>
      <c r="AY430" s="272" t="s">
        <v>122</v>
      </c>
    </row>
    <row r="431" s="2" customFormat="1" ht="24" customHeight="1">
      <c r="A431" s="38"/>
      <c r="B431" s="39"/>
      <c r="C431" s="236" t="s">
        <v>642</v>
      </c>
      <c r="D431" s="236" t="s">
        <v>126</v>
      </c>
      <c r="E431" s="237" t="s">
        <v>643</v>
      </c>
      <c r="F431" s="238" t="s">
        <v>644</v>
      </c>
      <c r="G431" s="239" t="s">
        <v>223</v>
      </c>
      <c r="H431" s="240">
        <v>209.80000000000001</v>
      </c>
      <c r="I431" s="241"/>
      <c r="J431" s="242">
        <f>ROUND(I431*H431,2)</f>
        <v>0</v>
      </c>
      <c r="K431" s="243"/>
      <c r="L431" s="44"/>
      <c r="M431" s="244" t="s">
        <v>1</v>
      </c>
      <c r="N431" s="245" t="s">
        <v>41</v>
      </c>
      <c r="O431" s="91"/>
      <c r="P431" s="246">
        <f>O431*H431</f>
        <v>0</v>
      </c>
      <c r="Q431" s="246">
        <v>0</v>
      </c>
      <c r="R431" s="246">
        <f>Q431*H431</f>
        <v>0</v>
      </c>
      <c r="S431" s="246">
        <v>0</v>
      </c>
      <c r="T431" s="247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48" t="s">
        <v>134</v>
      </c>
      <c r="AT431" s="248" t="s">
        <v>126</v>
      </c>
      <c r="AU431" s="248" t="s">
        <v>85</v>
      </c>
      <c r="AY431" s="17" t="s">
        <v>122</v>
      </c>
      <c r="BE431" s="249">
        <f>IF(N431="základní",J431,0)</f>
        <v>0</v>
      </c>
      <c r="BF431" s="249">
        <f>IF(N431="snížená",J431,0)</f>
        <v>0</v>
      </c>
      <c r="BG431" s="249">
        <f>IF(N431="zákl. přenesená",J431,0)</f>
        <v>0</v>
      </c>
      <c r="BH431" s="249">
        <f>IF(N431="sníž. přenesená",J431,0)</f>
        <v>0</v>
      </c>
      <c r="BI431" s="249">
        <f>IF(N431="nulová",J431,0)</f>
        <v>0</v>
      </c>
      <c r="BJ431" s="17" t="s">
        <v>33</v>
      </c>
      <c r="BK431" s="249">
        <f>ROUND(I431*H431,2)</f>
        <v>0</v>
      </c>
      <c r="BL431" s="17" t="s">
        <v>134</v>
      </c>
      <c r="BM431" s="248" t="s">
        <v>645</v>
      </c>
    </row>
    <row r="432" s="13" customFormat="1">
      <c r="A432" s="13"/>
      <c r="B432" s="250"/>
      <c r="C432" s="251"/>
      <c r="D432" s="252" t="s">
        <v>132</v>
      </c>
      <c r="E432" s="253" t="s">
        <v>1</v>
      </c>
      <c r="F432" s="254" t="s">
        <v>646</v>
      </c>
      <c r="G432" s="251"/>
      <c r="H432" s="255">
        <v>141.19999999999999</v>
      </c>
      <c r="I432" s="256"/>
      <c r="J432" s="251"/>
      <c r="K432" s="251"/>
      <c r="L432" s="257"/>
      <c r="M432" s="258"/>
      <c r="N432" s="259"/>
      <c r="O432" s="259"/>
      <c r="P432" s="259"/>
      <c r="Q432" s="259"/>
      <c r="R432" s="259"/>
      <c r="S432" s="259"/>
      <c r="T432" s="26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1" t="s">
        <v>132</v>
      </c>
      <c r="AU432" s="261" t="s">
        <v>85</v>
      </c>
      <c r="AV432" s="13" t="s">
        <v>85</v>
      </c>
      <c r="AW432" s="13" t="s">
        <v>32</v>
      </c>
      <c r="AX432" s="13" t="s">
        <v>76</v>
      </c>
      <c r="AY432" s="261" t="s">
        <v>122</v>
      </c>
    </row>
    <row r="433" s="13" customFormat="1">
      <c r="A433" s="13"/>
      <c r="B433" s="250"/>
      <c r="C433" s="251"/>
      <c r="D433" s="252" t="s">
        <v>132</v>
      </c>
      <c r="E433" s="253" t="s">
        <v>1</v>
      </c>
      <c r="F433" s="254" t="s">
        <v>647</v>
      </c>
      <c r="G433" s="251"/>
      <c r="H433" s="255">
        <v>68.599999999999994</v>
      </c>
      <c r="I433" s="256"/>
      <c r="J433" s="251"/>
      <c r="K433" s="251"/>
      <c r="L433" s="257"/>
      <c r="M433" s="258"/>
      <c r="N433" s="259"/>
      <c r="O433" s="259"/>
      <c r="P433" s="259"/>
      <c r="Q433" s="259"/>
      <c r="R433" s="259"/>
      <c r="S433" s="259"/>
      <c r="T433" s="26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1" t="s">
        <v>132</v>
      </c>
      <c r="AU433" s="261" t="s">
        <v>85</v>
      </c>
      <c r="AV433" s="13" t="s">
        <v>85</v>
      </c>
      <c r="AW433" s="13" t="s">
        <v>32</v>
      </c>
      <c r="AX433" s="13" t="s">
        <v>76</v>
      </c>
      <c r="AY433" s="261" t="s">
        <v>122</v>
      </c>
    </row>
    <row r="434" s="14" customFormat="1">
      <c r="A434" s="14"/>
      <c r="B434" s="262"/>
      <c r="C434" s="263"/>
      <c r="D434" s="252" t="s">
        <v>132</v>
      </c>
      <c r="E434" s="264" t="s">
        <v>1</v>
      </c>
      <c r="F434" s="265" t="s">
        <v>133</v>
      </c>
      <c r="G434" s="263"/>
      <c r="H434" s="266">
        <v>209.80000000000001</v>
      </c>
      <c r="I434" s="267"/>
      <c r="J434" s="263"/>
      <c r="K434" s="263"/>
      <c r="L434" s="268"/>
      <c r="M434" s="269"/>
      <c r="N434" s="270"/>
      <c r="O434" s="270"/>
      <c r="P434" s="270"/>
      <c r="Q434" s="270"/>
      <c r="R434" s="270"/>
      <c r="S434" s="270"/>
      <c r="T434" s="27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72" t="s">
        <v>132</v>
      </c>
      <c r="AU434" s="272" t="s">
        <v>85</v>
      </c>
      <c r="AV434" s="14" t="s">
        <v>134</v>
      </c>
      <c r="AW434" s="14" t="s">
        <v>32</v>
      </c>
      <c r="AX434" s="14" t="s">
        <v>33</v>
      </c>
      <c r="AY434" s="272" t="s">
        <v>122</v>
      </c>
    </row>
    <row r="435" s="2" customFormat="1" ht="24" customHeight="1">
      <c r="A435" s="38"/>
      <c r="B435" s="39"/>
      <c r="C435" s="236" t="s">
        <v>648</v>
      </c>
      <c r="D435" s="236" t="s">
        <v>126</v>
      </c>
      <c r="E435" s="237" t="s">
        <v>649</v>
      </c>
      <c r="F435" s="238" t="s">
        <v>650</v>
      </c>
      <c r="G435" s="239" t="s">
        <v>394</v>
      </c>
      <c r="H435" s="240">
        <v>28</v>
      </c>
      <c r="I435" s="241"/>
      <c r="J435" s="242">
        <f>ROUND(I435*H435,2)</f>
        <v>0</v>
      </c>
      <c r="K435" s="243"/>
      <c r="L435" s="44"/>
      <c r="M435" s="244" t="s">
        <v>1</v>
      </c>
      <c r="N435" s="245" t="s">
        <v>41</v>
      </c>
      <c r="O435" s="91"/>
      <c r="P435" s="246">
        <f>O435*H435</f>
        <v>0</v>
      </c>
      <c r="Q435" s="246">
        <v>0.010189999999999999</v>
      </c>
      <c r="R435" s="246">
        <f>Q435*H435</f>
        <v>0.28531999999999996</v>
      </c>
      <c r="S435" s="246">
        <v>0</v>
      </c>
      <c r="T435" s="247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48" t="s">
        <v>134</v>
      </c>
      <c r="AT435" s="248" t="s">
        <v>126</v>
      </c>
      <c r="AU435" s="248" t="s">
        <v>85</v>
      </c>
      <c r="AY435" s="17" t="s">
        <v>122</v>
      </c>
      <c r="BE435" s="249">
        <f>IF(N435="základní",J435,0)</f>
        <v>0</v>
      </c>
      <c r="BF435" s="249">
        <f>IF(N435="snížená",J435,0)</f>
        <v>0</v>
      </c>
      <c r="BG435" s="249">
        <f>IF(N435="zákl. přenesená",J435,0)</f>
        <v>0</v>
      </c>
      <c r="BH435" s="249">
        <f>IF(N435="sníž. přenesená",J435,0)</f>
        <v>0</v>
      </c>
      <c r="BI435" s="249">
        <f>IF(N435="nulová",J435,0)</f>
        <v>0</v>
      </c>
      <c r="BJ435" s="17" t="s">
        <v>33</v>
      </c>
      <c r="BK435" s="249">
        <f>ROUND(I435*H435,2)</f>
        <v>0</v>
      </c>
      <c r="BL435" s="17" t="s">
        <v>134</v>
      </c>
      <c r="BM435" s="248" t="s">
        <v>651</v>
      </c>
    </row>
    <row r="436" s="13" customFormat="1">
      <c r="A436" s="13"/>
      <c r="B436" s="250"/>
      <c r="C436" s="251"/>
      <c r="D436" s="252" t="s">
        <v>132</v>
      </c>
      <c r="E436" s="253" t="s">
        <v>1</v>
      </c>
      <c r="F436" s="254" t="s">
        <v>652</v>
      </c>
      <c r="G436" s="251"/>
      <c r="H436" s="255">
        <v>8</v>
      </c>
      <c r="I436" s="256"/>
      <c r="J436" s="251"/>
      <c r="K436" s="251"/>
      <c r="L436" s="257"/>
      <c r="M436" s="258"/>
      <c r="N436" s="259"/>
      <c r="O436" s="259"/>
      <c r="P436" s="259"/>
      <c r="Q436" s="259"/>
      <c r="R436" s="259"/>
      <c r="S436" s="259"/>
      <c r="T436" s="26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1" t="s">
        <v>132</v>
      </c>
      <c r="AU436" s="261" t="s">
        <v>85</v>
      </c>
      <c r="AV436" s="13" t="s">
        <v>85</v>
      </c>
      <c r="AW436" s="13" t="s">
        <v>32</v>
      </c>
      <c r="AX436" s="13" t="s">
        <v>76</v>
      </c>
      <c r="AY436" s="261" t="s">
        <v>122</v>
      </c>
    </row>
    <row r="437" s="13" customFormat="1">
      <c r="A437" s="13"/>
      <c r="B437" s="250"/>
      <c r="C437" s="251"/>
      <c r="D437" s="252" t="s">
        <v>132</v>
      </c>
      <c r="E437" s="253" t="s">
        <v>1</v>
      </c>
      <c r="F437" s="254" t="s">
        <v>653</v>
      </c>
      <c r="G437" s="251"/>
      <c r="H437" s="255">
        <v>2</v>
      </c>
      <c r="I437" s="256"/>
      <c r="J437" s="251"/>
      <c r="K437" s="251"/>
      <c r="L437" s="257"/>
      <c r="M437" s="258"/>
      <c r="N437" s="259"/>
      <c r="O437" s="259"/>
      <c r="P437" s="259"/>
      <c r="Q437" s="259"/>
      <c r="R437" s="259"/>
      <c r="S437" s="259"/>
      <c r="T437" s="26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1" t="s">
        <v>132</v>
      </c>
      <c r="AU437" s="261" t="s">
        <v>85</v>
      </c>
      <c r="AV437" s="13" t="s">
        <v>85</v>
      </c>
      <c r="AW437" s="13" t="s">
        <v>32</v>
      </c>
      <c r="AX437" s="13" t="s">
        <v>76</v>
      </c>
      <c r="AY437" s="261" t="s">
        <v>122</v>
      </c>
    </row>
    <row r="438" s="13" customFormat="1">
      <c r="A438" s="13"/>
      <c r="B438" s="250"/>
      <c r="C438" s="251"/>
      <c r="D438" s="252" t="s">
        <v>132</v>
      </c>
      <c r="E438" s="253" t="s">
        <v>1</v>
      </c>
      <c r="F438" s="254" t="s">
        <v>654</v>
      </c>
      <c r="G438" s="251"/>
      <c r="H438" s="255">
        <v>12</v>
      </c>
      <c r="I438" s="256"/>
      <c r="J438" s="251"/>
      <c r="K438" s="251"/>
      <c r="L438" s="257"/>
      <c r="M438" s="258"/>
      <c r="N438" s="259"/>
      <c r="O438" s="259"/>
      <c r="P438" s="259"/>
      <c r="Q438" s="259"/>
      <c r="R438" s="259"/>
      <c r="S438" s="259"/>
      <c r="T438" s="26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1" t="s">
        <v>132</v>
      </c>
      <c r="AU438" s="261" t="s">
        <v>85</v>
      </c>
      <c r="AV438" s="13" t="s">
        <v>85</v>
      </c>
      <c r="AW438" s="13" t="s">
        <v>32</v>
      </c>
      <c r="AX438" s="13" t="s">
        <v>76</v>
      </c>
      <c r="AY438" s="261" t="s">
        <v>122</v>
      </c>
    </row>
    <row r="439" s="13" customFormat="1">
      <c r="A439" s="13"/>
      <c r="B439" s="250"/>
      <c r="C439" s="251"/>
      <c r="D439" s="252" t="s">
        <v>132</v>
      </c>
      <c r="E439" s="253" t="s">
        <v>1</v>
      </c>
      <c r="F439" s="254" t="s">
        <v>655</v>
      </c>
      <c r="G439" s="251"/>
      <c r="H439" s="255">
        <v>4</v>
      </c>
      <c r="I439" s="256"/>
      <c r="J439" s="251"/>
      <c r="K439" s="251"/>
      <c r="L439" s="257"/>
      <c r="M439" s="258"/>
      <c r="N439" s="259"/>
      <c r="O439" s="259"/>
      <c r="P439" s="259"/>
      <c r="Q439" s="259"/>
      <c r="R439" s="259"/>
      <c r="S439" s="259"/>
      <c r="T439" s="26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1" t="s">
        <v>132</v>
      </c>
      <c r="AU439" s="261" t="s">
        <v>85</v>
      </c>
      <c r="AV439" s="13" t="s">
        <v>85</v>
      </c>
      <c r="AW439" s="13" t="s">
        <v>32</v>
      </c>
      <c r="AX439" s="13" t="s">
        <v>76</v>
      </c>
      <c r="AY439" s="261" t="s">
        <v>122</v>
      </c>
    </row>
    <row r="440" s="13" customFormat="1">
      <c r="A440" s="13"/>
      <c r="B440" s="250"/>
      <c r="C440" s="251"/>
      <c r="D440" s="252" t="s">
        <v>132</v>
      </c>
      <c r="E440" s="253" t="s">
        <v>1</v>
      </c>
      <c r="F440" s="254" t="s">
        <v>656</v>
      </c>
      <c r="G440" s="251"/>
      <c r="H440" s="255">
        <v>1</v>
      </c>
      <c r="I440" s="256"/>
      <c r="J440" s="251"/>
      <c r="K440" s="251"/>
      <c r="L440" s="257"/>
      <c r="M440" s="258"/>
      <c r="N440" s="259"/>
      <c r="O440" s="259"/>
      <c r="P440" s="259"/>
      <c r="Q440" s="259"/>
      <c r="R440" s="259"/>
      <c r="S440" s="259"/>
      <c r="T440" s="26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1" t="s">
        <v>132</v>
      </c>
      <c r="AU440" s="261" t="s">
        <v>85</v>
      </c>
      <c r="AV440" s="13" t="s">
        <v>85</v>
      </c>
      <c r="AW440" s="13" t="s">
        <v>32</v>
      </c>
      <c r="AX440" s="13" t="s">
        <v>76</v>
      </c>
      <c r="AY440" s="261" t="s">
        <v>122</v>
      </c>
    </row>
    <row r="441" s="13" customFormat="1">
      <c r="A441" s="13"/>
      <c r="B441" s="250"/>
      <c r="C441" s="251"/>
      <c r="D441" s="252" t="s">
        <v>132</v>
      </c>
      <c r="E441" s="253" t="s">
        <v>1</v>
      </c>
      <c r="F441" s="254" t="s">
        <v>657</v>
      </c>
      <c r="G441" s="251"/>
      <c r="H441" s="255">
        <v>1</v>
      </c>
      <c r="I441" s="256"/>
      <c r="J441" s="251"/>
      <c r="K441" s="251"/>
      <c r="L441" s="257"/>
      <c r="M441" s="258"/>
      <c r="N441" s="259"/>
      <c r="O441" s="259"/>
      <c r="P441" s="259"/>
      <c r="Q441" s="259"/>
      <c r="R441" s="259"/>
      <c r="S441" s="259"/>
      <c r="T441" s="26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1" t="s">
        <v>132</v>
      </c>
      <c r="AU441" s="261" t="s">
        <v>85</v>
      </c>
      <c r="AV441" s="13" t="s">
        <v>85</v>
      </c>
      <c r="AW441" s="13" t="s">
        <v>32</v>
      </c>
      <c r="AX441" s="13" t="s">
        <v>76</v>
      </c>
      <c r="AY441" s="261" t="s">
        <v>122</v>
      </c>
    </row>
    <row r="442" s="14" customFormat="1">
      <c r="A442" s="14"/>
      <c r="B442" s="262"/>
      <c r="C442" s="263"/>
      <c r="D442" s="252" t="s">
        <v>132</v>
      </c>
      <c r="E442" s="264" t="s">
        <v>1</v>
      </c>
      <c r="F442" s="265" t="s">
        <v>133</v>
      </c>
      <c r="G442" s="263"/>
      <c r="H442" s="266">
        <v>28</v>
      </c>
      <c r="I442" s="267"/>
      <c r="J442" s="263"/>
      <c r="K442" s="263"/>
      <c r="L442" s="268"/>
      <c r="M442" s="269"/>
      <c r="N442" s="270"/>
      <c r="O442" s="270"/>
      <c r="P442" s="270"/>
      <c r="Q442" s="270"/>
      <c r="R442" s="270"/>
      <c r="S442" s="270"/>
      <c r="T442" s="27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72" t="s">
        <v>132</v>
      </c>
      <c r="AU442" s="272" t="s">
        <v>85</v>
      </c>
      <c r="AV442" s="14" t="s">
        <v>134</v>
      </c>
      <c r="AW442" s="14" t="s">
        <v>32</v>
      </c>
      <c r="AX442" s="14" t="s">
        <v>33</v>
      </c>
      <c r="AY442" s="272" t="s">
        <v>122</v>
      </c>
    </row>
    <row r="443" s="2" customFormat="1" ht="16.5" customHeight="1">
      <c r="A443" s="38"/>
      <c r="B443" s="39"/>
      <c r="C443" s="290" t="s">
        <v>658</v>
      </c>
      <c r="D443" s="290" t="s">
        <v>363</v>
      </c>
      <c r="E443" s="291" t="s">
        <v>659</v>
      </c>
      <c r="F443" s="292" t="s">
        <v>660</v>
      </c>
      <c r="G443" s="293" t="s">
        <v>394</v>
      </c>
      <c r="H443" s="294">
        <v>13</v>
      </c>
      <c r="I443" s="295"/>
      <c r="J443" s="296">
        <f>ROUND(I443*H443,2)</f>
        <v>0</v>
      </c>
      <c r="K443" s="297"/>
      <c r="L443" s="298"/>
      <c r="M443" s="299" t="s">
        <v>1</v>
      </c>
      <c r="N443" s="300" t="s">
        <v>41</v>
      </c>
      <c r="O443" s="91"/>
      <c r="P443" s="246">
        <f>O443*H443</f>
        <v>0</v>
      </c>
      <c r="Q443" s="246">
        <v>1.0540000000000001</v>
      </c>
      <c r="R443" s="246">
        <f>Q443*H443</f>
        <v>13.702</v>
      </c>
      <c r="S443" s="246">
        <v>0</v>
      </c>
      <c r="T443" s="247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48" t="s">
        <v>135</v>
      </c>
      <c r="AT443" s="248" t="s">
        <v>363</v>
      </c>
      <c r="AU443" s="248" t="s">
        <v>85</v>
      </c>
      <c r="AY443" s="17" t="s">
        <v>122</v>
      </c>
      <c r="BE443" s="249">
        <f>IF(N443="základní",J443,0)</f>
        <v>0</v>
      </c>
      <c r="BF443" s="249">
        <f>IF(N443="snížená",J443,0)</f>
        <v>0</v>
      </c>
      <c r="BG443" s="249">
        <f>IF(N443="zákl. přenesená",J443,0)</f>
        <v>0</v>
      </c>
      <c r="BH443" s="249">
        <f>IF(N443="sníž. přenesená",J443,0)</f>
        <v>0</v>
      </c>
      <c r="BI443" s="249">
        <f>IF(N443="nulová",J443,0)</f>
        <v>0</v>
      </c>
      <c r="BJ443" s="17" t="s">
        <v>33</v>
      </c>
      <c r="BK443" s="249">
        <f>ROUND(I443*H443,2)</f>
        <v>0</v>
      </c>
      <c r="BL443" s="17" t="s">
        <v>134</v>
      </c>
      <c r="BM443" s="248" t="s">
        <v>661</v>
      </c>
    </row>
    <row r="444" s="13" customFormat="1">
      <c r="A444" s="13"/>
      <c r="B444" s="250"/>
      <c r="C444" s="251"/>
      <c r="D444" s="252" t="s">
        <v>132</v>
      </c>
      <c r="E444" s="253" t="s">
        <v>1</v>
      </c>
      <c r="F444" s="254" t="s">
        <v>662</v>
      </c>
      <c r="G444" s="251"/>
      <c r="H444" s="255">
        <v>13</v>
      </c>
      <c r="I444" s="256"/>
      <c r="J444" s="251"/>
      <c r="K444" s="251"/>
      <c r="L444" s="257"/>
      <c r="M444" s="258"/>
      <c r="N444" s="259"/>
      <c r="O444" s="259"/>
      <c r="P444" s="259"/>
      <c r="Q444" s="259"/>
      <c r="R444" s="259"/>
      <c r="S444" s="259"/>
      <c r="T444" s="26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1" t="s">
        <v>132</v>
      </c>
      <c r="AU444" s="261" t="s">
        <v>85</v>
      </c>
      <c r="AV444" s="13" t="s">
        <v>85</v>
      </c>
      <c r="AW444" s="13" t="s">
        <v>32</v>
      </c>
      <c r="AX444" s="13" t="s">
        <v>33</v>
      </c>
      <c r="AY444" s="261" t="s">
        <v>122</v>
      </c>
    </row>
    <row r="445" s="2" customFormat="1" ht="16.5" customHeight="1">
      <c r="A445" s="38"/>
      <c r="B445" s="39"/>
      <c r="C445" s="290" t="s">
        <v>663</v>
      </c>
      <c r="D445" s="290" t="s">
        <v>363</v>
      </c>
      <c r="E445" s="291" t="s">
        <v>664</v>
      </c>
      <c r="F445" s="292" t="s">
        <v>665</v>
      </c>
      <c r="G445" s="293" t="s">
        <v>394</v>
      </c>
      <c r="H445" s="294">
        <v>12</v>
      </c>
      <c r="I445" s="295"/>
      <c r="J445" s="296">
        <f>ROUND(I445*H445,2)</f>
        <v>0</v>
      </c>
      <c r="K445" s="297"/>
      <c r="L445" s="298"/>
      <c r="M445" s="299" t="s">
        <v>1</v>
      </c>
      <c r="N445" s="300" t="s">
        <v>41</v>
      </c>
      <c r="O445" s="91"/>
      <c r="P445" s="246">
        <f>O445*H445</f>
        <v>0</v>
      </c>
      <c r="Q445" s="246">
        <v>0.26200000000000001</v>
      </c>
      <c r="R445" s="246">
        <f>Q445*H445</f>
        <v>3.1440000000000001</v>
      </c>
      <c r="S445" s="246">
        <v>0</v>
      </c>
      <c r="T445" s="247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48" t="s">
        <v>135</v>
      </c>
      <c r="AT445" s="248" t="s">
        <v>363</v>
      </c>
      <c r="AU445" s="248" t="s">
        <v>85</v>
      </c>
      <c r="AY445" s="17" t="s">
        <v>122</v>
      </c>
      <c r="BE445" s="249">
        <f>IF(N445="základní",J445,0)</f>
        <v>0</v>
      </c>
      <c r="BF445" s="249">
        <f>IF(N445="snížená",J445,0)</f>
        <v>0</v>
      </c>
      <c r="BG445" s="249">
        <f>IF(N445="zákl. přenesená",J445,0)</f>
        <v>0</v>
      </c>
      <c r="BH445" s="249">
        <f>IF(N445="sníž. přenesená",J445,0)</f>
        <v>0</v>
      </c>
      <c r="BI445" s="249">
        <f>IF(N445="nulová",J445,0)</f>
        <v>0</v>
      </c>
      <c r="BJ445" s="17" t="s">
        <v>33</v>
      </c>
      <c r="BK445" s="249">
        <f>ROUND(I445*H445,2)</f>
        <v>0</v>
      </c>
      <c r="BL445" s="17" t="s">
        <v>134</v>
      </c>
      <c r="BM445" s="248" t="s">
        <v>666</v>
      </c>
    </row>
    <row r="446" s="13" customFormat="1">
      <c r="A446" s="13"/>
      <c r="B446" s="250"/>
      <c r="C446" s="251"/>
      <c r="D446" s="252" t="s">
        <v>132</v>
      </c>
      <c r="E446" s="253" t="s">
        <v>1</v>
      </c>
      <c r="F446" s="254" t="s">
        <v>667</v>
      </c>
      <c r="G446" s="251"/>
      <c r="H446" s="255">
        <v>12</v>
      </c>
      <c r="I446" s="256"/>
      <c r="J446" s="251"/>
      <c r="K446" s="251"/>
      <c r="L446" s="257"/>
      <c r="M446" s="258"/>
      <c r="N446" s="259"/>
      <c r="O446" s="259"/>
      <c r="P446" s="259"/>
      <c r="Q446" s="259"/>
      <c r="R446" s="259"/>
      <c r="S446" s="259"/>
      <c r="T446" s="26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1" t="s">
        <v>132</v>
      </c>
      <c r="AU446" s="261" t="s">
        <v>85</v>
      </c>
      <c r="AV446" s="13" t="s">
        <v>85</v>
      </c>
      <c r="AW446" s="13" t="s">
        <v>32</v>
      </c>
      <c r="AX446" s="13" t="s">
        <v>33</v>
      </c>
      <c r="AY446" s="261" t="s">
        <v>122</v>
      </c>
    </row>
    <row r="447" s="2" customFormat="1" ht="16.5" customHeight="1">
      <c r="A447" s="38"/>
      <c r="B447" s="39"/>
      <c r="C447" s="290" t="s">
        <v>668</v>
      </c>
      <c r="D447" s="290" t="s">
        <v>363</v>
      </c>
      <c r="E447" s="291" t="s">
        <v>669</v>
      </c>
      <c r="F447" s="292" t="s">
        <v>670</v>
      </c>
      <c r="G447" s="293" t="s">
        <v>394</v>
      </c>
      <c r="H447" s="294">
        <v>3</v>
      </c>
      <c r="I447" s="295"/>
      <c r="J447" s="296">
        <f>ROUND(I447*H447,2)</f>
        <v>0</v>
      </c>
      <c r="K447" s="297"/>
      <c r="L447" s="298"/>
      <c r="M447" s="299" t="s">
        <v>1</v>
      </c>
      <c r="N447" s="300" t="s">
        <v>41</v>
      </c>
      <c r="O447" s="91"/>
      <c r="P447" s="246">
        <f>O447*H447</f>
        <v>0</v>
      </c>
      <c r="Q447" s="246">
        <v>0.52600000000000002</v>
      </c>
      <c r="R447" s="246">
        <f>Q447*H447</f>
        <v>1.5780000000000001</v>
      </c>
      <c r="S447" s="246">
        <v>0</v>
      </c>
      <c r="T447" s="247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48" t="s">
        <v>135</v>
      </c>
      <c r="AT447" s="248" t="s">
        <v>363</v>
      </c>
      <c r="AU447" s="248" t="s">
        <v>85</v>
      </c>
      <c r="AY447" s="17" t="s">
        <v>122</v>
      </c>
      <c r="BE447" s="249">
        <f>IF(N447="základní",J447,0)</f>
        <v>0</v>
      </c>
      <c r="BF447" s="249">
        <f>IF(N447="snížená",J447,0)</f>
        <v>0</v>
      </c>
      <c r="BG447" s="249">
        <f>IF(N447="zákl. přenesená",J447,0)</f>
        <v>0</v>
      </c>
      <c r="BH447" s="249">
        <f>IF(N447="sníž. přenesená",J447,0)</f>
        <v>0</v>
      </c>
      <c r="BI447" s="249">
        <f>IF(N447="nulová",J447,0)</f>
        <v>0</v>
      </c>
      <c r="BJ447" s="17" t="s">
        <v>33</v>
      </c>
      <c r="BK447" s="249">
        <f>ROUND(I447*H447,2)</f>
        <v>0</v>
      </c>
      <c r="BL447" s="17" t="s">
        <v>134</v>
      </c>
      <c r="BM447" s="248" t="s">
        <v>671</v>
      </c>
    </row>
    <row r="448" s="13" customFormat="1">
      <c r="A448" s="13"/>
      <c r="B448" s="250"/>
      <c r="C448" s="251"/>
      <c r="D448" s="252" t="s">
        <v>132</v>
      </c>
      <c r="E448" s="253" t="s">
        <v>1</v>
      </c>
      <c r="F448" s="254" t="s">
        <v>672</v>
      </c>
      <c r="G448" s="251"/>
      <c r="H448" s="255">
        <v>3</v>
      </c>
      <c r="I448" s="256"/>
      <c r="J448" s="251"/>
      <c r="K448" s="251"/>
      <c r="L448" s="257"/>
      <c r="M448" s="258"/>
      <c r="N448" s="259"/>
      <c r="O448" s="259"/>
      <c r="P448" s="259"/>
      <c r="Q448" s="259"/>
      <c r="R448" s="259"/>
      <c r="S448" s="259"/>
      <c r="T448" s="26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1" t="s">
        <v>132</v>
      </c>
      <c r="AU448" s="261" t="s">
        <v>85</v>
      </c>
      <c r="AV448" s="13" t="s">
        <v>85</v>
      </c>
      <c r="AW448" s="13" t="s">
        <v>32</v>
      </c>
      <c r="AX448" s="13" t="s">
        <v>33</v>
      </c>
      <c r="AY448" s="261" t="s">
        <v>122</v>
      </c>
    </row>
    <row r="449" s="2" customFormat="1" ht="24" customHeight="1">
      <c r="A449" s="38"/>
      <c r="B449" s="39"/>
      <c r="C449" s="236" t="s">
        <v>673</v>
      </c>
      <c r="D449" s="236" t="s">
        <v>126</v>
      </c>
      <c r="E449" s="237" t="s">
        <v>674</v>
      </c>
      <c r="F449" s="238" t="s">
        <v>675</v>
      </c>
      <c r="G449" s="239" t="s">
        <v>394</v>
      </c>
      <c r="H449" s="240">
        <v>19</v>
      </c>
      <c r="I449" s="241"/>
      <c r="J449" s="242">
        <f>ROUND(I449*H449,2)</f>
        <v>0</v>
      </c>
      <c r="K449" s="243"/>
      <c r="L449" s="44"/>
      <c r="M449" s="244" t="s">
        <v>1</v>
      </c>
      <c r="N449" s="245" t="s">
        <v>41</v>
      </c>
      <c r="O449" s="91"/>
      <c r="P449" s="246">
        <f>O449*H449</f>
        <v>0</v>
      </c>
      <c r="Q449" s="246">
        <v>0.01248</v>
      </c>
      <c r="R449" s="246">
        <f>Q449*H449</f>
        <v>0.23712</v>
      </c>
      <c r="S449" s="246">
        <v>0</v>
      </c>
      <c r="T449" s="247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48" t="s">
        <v>134</v>
      </c>
      <c r="AT449" s="248" t="s">
        <v>126</v>
      </c>
      <c r="AU449" s="248" t="s">
        <v>85</v>
      </c>
      <c r="AY449" s="17" t="s">
        <v>122</v>
      </c>
      <c r="BE449" s="249">
        <f>IF(N449="základní",J449,0)</f>
        <v>0</v>
      </c>
      <c r="BF449" s="249">
        <f>IF(N449="snížená",J449,0)</f>
        <v>0</v>
      </c>
      <c r="BG449" s="249">
        <f>IF(N449="zákl. přenesená",J449,0)</f>
        <v>0</v>
      </c>
      <c r="BH449" s="249">
        <f>IF(N449="sníž. přenesená",J449,0)</f>
        <v>0</v>
      </c>
      <c r="BI449" s="249">
        <f>IF(N449="nulová",J449,0)</f>
        <v>0</v>
      </c>
      <c r="BJ449" s="17" t="s">
        <v>33</v>
      </c>
      <c r="BK449" s="249">
        <f>ROUND(I449*H449,2)</f>
        <v>0</v>
      </c>
      <c r="BL449" s="17" t="s">
        <v>134</v>
      </c>
      <c r="BM449" s="248" t="s">
        <v>676</v>
      </c>
    </row>
    <row r="450" s="13" customFormat="1">
      <c r="A450" s="13"/>
      <c r="B450" s="250"/>
      <c r="C450" s="251"/>
      <c r="D450" s="252" t="s">
        <v>132</v>
      </c>
      <c r="E450" s="253" t="s">
        <v>1</v>
      </c>
      <c r="F450" s="254" t="s">
        <v>677</v>
      </c>
      <c r="G450" s="251"/>
      <c r="H450" s="255">
        <v>12</v>
      </c>
      <c r="I450" s="256"/>
      <c r="J450" s="251"/>
      <c r="K450" s="251"/>
      <c r="L450" s="257"/>
      <c r="M450" s="258"/>
      <c r="N450" s="259"/>
      <c r="O450" s="259"/>
      <c r="P450" s="259"/>
      <c r="Q450" s="259"/>
      <c r="R450" s="259"/>
      <c r="S450" s="259"/>
      <c r="T450" s="26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1" t="s">
        <v>132</v>
      </c>
      <c r="AU450" s="261" t="s">
        <v>85</v>
      </c>
      <c r="AV450" s="13" t="s">
        <v>85</v>
      </c>
      <c r="AW450" s="13" t="s">
        <v>32</v>
      </c>
      <c r="AX450" s="13" t="s">
        <v>76</v>
      </c>
      <c r="AY450" s="261" t="s">
        <v>122</v>
      </c>
    </row>
    <row r="451" s="13" customFormat="1">
      <c r="A451" s="13"/>
      <c r="B451" s="250"/>
      <c r="C451" s="251"/>
      <c r="D451" s="252" t="s">
        <v>132</v>
      </c>
      <c r="E451" s="253" t="s">
        <v>1</v>
      </c>
      <c r="F451" s="254" t="s">
        <v>678</v>
      </c>
      <c r="G451" s="251"/>
      <c r="H451" s="255">
        <v>4</v>
      </c>
      <c r="I451" s="256"/>
      <c r="J451" s="251"/>
      <c r="K451" s="251"/>
      <c r="L451" s="257"/>
      <c r="M451" s="258"/>
      <c r="N451" s="259"/>
      <c r="O451" s="259"/>
      <c r="P451" s="259"/>
      <c r="Q451" s="259"/>
      <c r="R451" s="259"/>
      <c r="S451" s="259"/>
      <c r="T451" s="26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1" t="s">
        <v>132</v>
      </c>
      <c r="AU451" s="261" t="s">
        <v>85</v>
      </c>
      <c r="AV451" s="13" t="s">
        <v>85</v>
      </c>
      <c r="AW451" s="13" t="s">
        <v>32</v>
      </c>
      <c r="AX451" s="13" t="s">
        <v>76</v>
      </c>
      <c r="AY451" s="261" t="s">
        <v>122</v>
      </c>
    </row>
    <row r="452" s="13" customFormat="1">
      <c r="A452" s="13"/>
      <c r="B452" s="250"/>
      <c r="C452" s="251"/>
      <c r="D452" s="252" t="s">
        <v>132</v>
      </c>
      <c r="E452" s="253" t="s">
        <v>1</v>
      </c>
      <c r="F452" s="254" t="s">
        <v>679</v>
      </c>
      <c r="G452" s="251"/>
      <c r="H452" s="255">
        <v>3</v>
      </c>
      <c r="I452" s="256"/>
      <c r="J452" s="251"/>
      <c r="K452" s="251"/>
      <c r="L452" s="257"/>
      <c r="M452" s="258"/>
      <c r="N452" s="259"/>
      <c r="O452" s="259"/>
      <c r="P452" s="259"/>
      <c r="Q452" s="259"/>
      <c r="R452" s="259"/>
      <c r="S452" s="259"/>
      <c r="T452" s="26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1" t="s">
        <v>132</v>
      </c>
      <c r="AU452" s="261" t="s">
        <v>85</v>
      </c>
      <c r="AV452" s="13" t="s">
        <v>85</v>
      </c>
      <c r="AW452" s="13" t="s">
        <v>32</v>
      </c>
      <c r="AX452" s="13" t="s">
        <v>76</v>
      </c>
      <c r="AY452" s="261" t="s">
        <v>122</v>
      </c>
    </row>
    <row r="453" s="14" customFormat="1">
      <c r="A453" s="14"/>
      <c r="B453" s="262"/>
      <c r="C453" s="263"/>
      <c r="D453" s="252" t="s">
        <v>132</v>
      </c>
      <c r="E453" s="264" t="s">
        <v>1</v>
      </c>
      <c r="F453" s="265" t="s">
        <v>133</v>
      </c>
      <c r="G453" s="263"/>
      <c r="H453" s="266">
        <v>19</v>
      </c>
      <c r="I453" s="267"/>
      <c r="J453" s="263"/>
      <c r="K453" s="263"/>
      <c r="L453" s="268"/>
      <c r="M453" s="269"/>
      <c r="N453" s="270"/>
      <c r="O453" s="270"/>
      <c r="P453" s="270"/>
      <c r="Q453" s="270"/>
      <c r="R453" s="270"/>
      <c r="S453" s="270"/>
      <c r="T453" s="271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72" t="s">
        <v>132</v>
      </c>
      <c r="AU453" s="272" t="s">
        <v>85</v>
      </c>
      <c r="AV453" s="14" t="s">
        <v>134</v>
      </c>
      <c r="AW453" s="14" t="s">
        <v>32</v>
      </c>
      <c r="AX453" s="14" t="s">
        <v>33</v>
      </c>
      <c r="AY453" s="272" t="s">
        <v>122</v>
      </c>
    </row>
    <row r="454" s="2" customFormat="1" ht="24" customHeight="1">
      <c r="A454" s="38"/>
      <c r="B454" s="39"/>
      <c r="C454" s="290" t="s">
        <v>680</v>
      </c>
      <c r="D454" s="290" t="s">
        <v>363</v>
      </c>
      <c r="E454" s="291" t="s">
        <v>681</v>
      </c>
      <c r="F454" s="292" t="s">
        <v>682</v>
      </c>
      <c r="G454" s="293" t="s">
        <v>394</v>
      </c>
      <c r="H454" s="294">
        <v>19</v>
      </c>
      <c r="I454" s="295"/>
      <c r="J454" s="296">
        <f>ROUND(I454*H454,2)</f>
        <v>0</v>
      </c>
      <c r="K454" s="297"/>
      <c r="L454" s="298"/>
      <c r="M454" s="299" t="s">
        <v>1</v>
      </c>
      <c r="N454" s="300" t="s">
        <v>41</v>
      </c>
      <c r="O454" s="91"/>
      <c r="P454" s="246">
        <f>O454*H454</f>
        <v>0</v>
      </c>
      <c r="Q454" s="246">
        <v>0.54800000000000004</v>
      </c>
      <c r="R454" s="246">
        <f>Q454*H454</f>
        <v>10.412000000000001</v>
      </c>
      <c r="S454" s="246">
        <v>0</v>
      </c>
      <c r="T454" s="247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48" t="s">
        <v>135</v>
      </c>
      <c r="AT454" s="248" t="s">
        <v>363</v>
      </c>
      <c r="AU454" s="248" t="s">
        <v>85</v>
      </c>
      <c r="AY454" s="17" t="s">
        <v>122</v>
      </c>
      <c r="BE454" s="249">
        <f>IF(N454="základní",J454,0)</f>
        <v>0</v>
      </c>
      <c r="BF454" s="249">
        <f>IF(N454="snížená",J454,0)</f>
        <v>0</v>
      </c>
      <c r="BG454" s="249">
        <f>IF(N454="zákl. přenesená",J454,0)</f>
        <v>0</v>
      </c>
      <c r="BH454" s="249">
        <f>IF(N454="sníž. přenesená",J454,0)</f>
        <v>0</v>
      </c>
      <c r="BI454" s="249">
        <f>IF(N454="nulová",J454,0)</f>
        <v>0</v>
      </c>
      <c r="BJ454" s="17" t="s">
        <v>33</v>
      </c>
      <c r="BK454" s="249">
        <f>ROUND(I454*H454,2)</f>
        <v>0</v>
      </c>
      <c r="BL454" s="17" t="s">
        <v>134</v>
      </c>
      <c r="BM454" s="248" t="s">
        <v>683</v>
      </c>
    </row>
    <row r="455" s="2" customFormat="1" ht="24" customHeight="1">
      <c r="A455" s="38"/>
      <c r="B455" s="39"/>
      <c r="C455" s="236" t="s">
        <v>684</v>
      </c>
      <c r="D455" s="236" t="s">
        <v>126</v>
      </c>
      <c r="E455" s="237" t="s">
        <v>685</v>
      </c>
      <c r="F455" s="238" t="s">
        <v>686</v>
      </c>
      <c r="G455" s="239" t="s">
        <v>394</v>
      </c>
      <c r="H455" s="240">
        <v>12</v>
      </c>
      <c r="I455" s="241"/>
      <c r="J455" s="242">
        <f>ROUND(I455*H455,2)</f>
        <v>0</v>
      </c>
      <c r="K455" s="243"/>
      <c r="L455" s="44"/>
      <c r="M455" s="244" t="s">
        <v>1</v>
      </c>
      <c r="N455" s="245" t="s">
        <v>41</v>
      </c>
      <c r="O455" s="91"/>
      <c r="P455" s="246">
        <f>O455*H455</f>
        <v>0</v>
      </c>
      <c r="Q455" s="246">
        <v>0.028539999999999999</v>
      </c>
      <c r="R455" s="246">
        <f>Q455*H455</f>
        <v>0.34248000000000001</v>
      </c>
      <c r="S455" s="246">
        <v>0</v>
      </c>
      <c r="T455" s="247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48" t="s">
        <v>134</v>
      </c>
      <c r="AT455" s="248" t="s">
        <v>126</v>
      </c>
      <c r="AU455" s="248" t="s">
        <v>85</v>
      </c>
      <c r="AY455" s="17" t="s">
        <v>122</v>
      </c>
      <c r="BE455" s="249">
        <f>IF(N455="základní",J455,0)</f>
        <v>0</v>
      </c>
      <c r="BF455" s="249">
        <f>IF(N455="snížená",J455,0)</f>
        <v>0</v>
      </c>
      <c r="BG455" s="249">
        <f>IF(N455="zákl. přenesená",J455,0)</f>
        <v>0</v>
      </c>
      <c r="BH455" s="249">
        <f>IF(N455="sníž. přenesená",J455,0)</f>
        <v>0</v>
      </c>
      <c r="BI455" s="249">
        <f>IF(N455="nulová",J455,0)</f>
        <v>0</v>
      </c>
      <c r="BJ455" s="17" t="s">
        <v>33</v>
      </c>
      <c r="BK455" s="249">
        <f>ROUND(I455*H455,2)</f>
        <v>0</v>
      </c>
      <c r="BL455" s="17" t="s">
        <v>134</v>
      </c>
      <c r="BM455" s="248" t="s">
        <v>687</v>
      </c>
    </row>
    <row r="456" s="13" customFormat="1">
      <c r="A456" s="13"/>
      <c r="B456" s="250"/>
      <c r="C456" s="251"/>
      <c r="D456" s="252" t="s">
        <v>132</v>
      </c>
      <c r="E456" s="253" t="s">
        <v>1</v>
      </c>
      <c r="F456" s="254" t="s">
        <v>688</v>
      </c>
      <c r="G456" s="251"/>
      <c r="H456" s="255">
        <v>8</v>
      </c>
      <c r="I456" s="256"/>
      <c r="J456" s="251"/>
      <c r="K456" s="251"/>
      <c r="L456" s="257"/>
      <c r="M456" s="258"/>
      <c r="N456" s="259"/>
      <c r="O456" s="259"/>
      <c r="P456" s="259"/>
      <c r="Q456" s="259"/>
      <c r="R456" s="259"/>
      <c r="S456" s="259"/>
      <c r="T456" s="26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61" t="s">
        <v>132</v>
      </c>
      <c r="AU456" s="261" t="s">
        <v>85</v>
      </c>
      <c r="AV456" s="13" t="s">
        <v>85</v>
      </c>
      <c r="AW456" s="13" t="s">
        <v>32</v>
      </c>
      <c r="AX456" s="13" t="s">
        <v>76</v>
      </c>
      <c r="AY456" s="261" t="s">
        <v>122</v>
      </c>
    </row>
    <row r="457" s="13" customFormat="1">
      <c r="A457" s="13"/>
      <c r="B457" s="250"/>
      <c r="C457" s="251"/>
      <c r="D457" s="252" t="s">
        <v>132</v>
      </c>
      <c r="E457" s="253" t="s">
        <v>1</v>
      </c>
      <c r="F457" s="254" t="s">
        <v>689</v>
      </c>
      <c r="G457" s="251"/>
      <c r="H457" s="255">
        <v>4</v>
      </c>
      <c r="I457" s="256"/>
      <c r="J457" s="251"/>
      <c r="K457" s="251"/>
      <c r="L457" s="257"/>
      <c r="M457" s="258"/>
      <c r="N457" s="259"/>
      <c r="O457" s="259"/>
      <c r="P457" s="259"/>
      <c r="Q457" s="259"/>
      <c r="R457" s="259"/>
      <c r="S457" s="259"/>
      <c r="T457" s="26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1" t="s">
        <v>132</v>
      </c>
      <c r="AU457" s="261" t="s">
        <v>85</v>
      </c>
      <c r="AV457" s="13" t="s">
        <v>85</v>
      </c>
      <c r="AW457" s="13" t="s">
        <v>32</v>
      </c>
      <c r="AX457" s="13" t="s">
        <v>76</v>
      </c>
      <c r="AY457" s="261" t="s">
        <v>122</v>
      </c>
    </row>
    <row r="458" s="14" customFormat="1">
      <c r="A458" s="14"/>
      <c r="B458" s="262"/>
      <c r="C458" s="263"/>
      <c r="D458" s="252" t="s">
        <v>132</v>
      </c>
      <c r="E458" s="264" t="s">
        <v>1</v>
      </c>
      <c r="F458" s="265" t="s">
        <v>133</v>
      </c>
      <c r="G458" s="263"/>
      <c r="H458" s="266">
        <v>12</v>
      </c>
      <c r="I458" s="267"/>
      <c r="J458" s="263"/>
      <c r="K458" s="263"/>
      <c r="L458" s="268"/>
      <c r="M458" s="269"/>
      <c r="N458" s="270"/>
      <c r="O458" s="270"/>
      <c r="P458" s="270"/>
      <c r="Q458" s="270"/>
      <c r="R458" s="270"/>
      <c r="S458" s="270"/>
      <c r="T458" s="27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72" t="s">
        <v>132</v>
      </c>
      <c r="AU458" s="272" t="s">
        <v>85</v>
      </c>
      <c r="AV458" s="14" t="s">
        <v>134</v>
      </c>
      <c r="AW458" s="14" t="s">
        <v>32</v>
      </c>
      <c r="AX458" s="14" t="s">
        <v>33</v>
      </c>
      <c r="AY458" s="272" t="s">
        <v>122</v>
      </c>
    </row>
    <row r="459" s="2" customFormat="1" ht="24" customHeight="1">
      <c r="A459" s="38"/>
      <c r="B459" s="39"/>
      <c r="C459" s="290" t="s">
        <v>690</v>
      </c>
      <c r="D459" s="290" t="s">
        <v>363</v>
      </c>
      <c r="E459" s="291" t="s">
        <v>691</v>
      </c>
      <c r="F459" s="292" t="s">
        <v>692</v>
      </c>
      <c r="G459" s="293" t="s">
        <v>394</v>
      </c>
      <c r="H459" s="294">
        <v>12</v>
      </c>
      <c r="I459" s="295"/>
      <c r="J459" s="296">
        <f>ROUND(I459*H459,2)</f>
        <v>0</v>
      </c>
      <c r="K459" s="297"/>
      <c r="L459" s="298"/>
      <c r="M459" s="299" t="s">
        <v>1</v>
      </c>
      <c r="N459" s="300" t="s">
        <v>41</v>
      </c>
      <c r="O459" s="91"/>
      <c r="P459" s="246">
        <f>O459*H459</f>
        <v>0</v>
      </c>
      <c r="Q459" s="246">
        <v>1.032</v>
      </c>
      <c r="R459" s="246">
        <f>Q459*H459</f>
        <v>12.384</v>
      </c>
      <c r="S459" s="246">
        <v>0</v>
      </c>
      <c r="T459" s="247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48" t="s">
        <v>135</v>
      </c>
      <c r="AT459" s="248" t="s">
        <v>363</v>
      </c>
      <c r="AU459" s="248" t="s">
        <v>85</v>
      </c>
      <c r="AY459" s="17" t="s">
        <v>122</v>
      </c>
      <c r="BE459" s="249">
        <f>IF(N459="základní",J459,0)</f>
        <v>0</v>
      </c>
      <c r="BF459" s="249">
        <f>IF(N459="snížená",J459,0)</f>
        <v>0</v>
      </c>
      <c r="BG459" s="249">
        <f>IF(N459="zákl. přenesená",J459,0)</f>
        <v>0</v>
      </c>
      <c r="BH459" s="249">
        <f>IF(N459="sníž. přenesená",J459,0)</f>
        <v>0</v>
      </c>
      <c r="BI459" s="249">
        <f>IF(N459="nulová",J459,0)</f>
        <v>0</v>
      </c>
      <c r="BJ459" s="17" t="s">
        <v>33</v>
      </c>
      <c r="BK459" s="249">
        <f>ROUND(I459*H459,2)</f>
        <v>0</v>
      </c>
      <c r="BL459" s="17" t="s">
        <v>134</v>
      </c>
      <c r="BM459" s="248" t="s">
        <v>693</v>
      </c>
    </row>
    <row r="460" s="13" customFormat="1">
      <c r="A460" s="13"/>
      <c r="B460" s="250"/>
      <c r="C460" s="251"/>
      <c r="D460" s="252" t="s">
        <v>132</v>
      </c>
      <c r="E460" s="253" t="s">
        <v>1</v>
      </c>
      <c r="F460" s="254" t="s">
        <v>694</v>
      </c>
      <c r="G460" s="251"/>
      <c r="H460" s="255">
        <v>12</v>
      </c>
      <c r="I460" s="256"/>
      <c r="J460" s="251"/>
      <c r="K460" s="251"/>
      <c r="L460" s="257"/>
      <c r="M460" s="258"/>
      <c r="N460" s="259"/>
      <c r="O460" s="259"/>
      <c r="P460" s="259"/>
      <c r="Q460" s="259"/>
      <c r="R460" s="259"/>
      <c r="S460" s="259"/>
      <c r="T460" s="26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1" t="s">
        <v>132</v>
      </c>
      <c r="AU460" s="261" t="s">
        <v>85</v>
      </c>
      <c r="AV460" s="13" t="s">
        <v>85</v>
      </c>
      <c r="AW460" s="13" t="s">
        <v>32</v>
      </c>
      <c r="AX460" s="13" t="s">
        <v>76</v>
      </c>
      <c r="AY460" s="261" t="s">
        <v>122</v>
      </c>
    </row>
    <row r="461" s="14" customFormat="1">
      <c r="A461" s="14"/>
      <c r="B461" s="262"/>
      <c r="C461" s="263"/>
      <c r="D461" s="252" t="s">
        <v>132</v>
      </c>
      <c r="E461" s="264" t="s">
        <v>1</v>
      </c>
      <c r="F461" s="265" t="s">
        <v>133</v>
      </c>
      <c r="G461" s="263"/>
      <c r="H461" s="266">
        <v>12</v>
      </c>
      <c r="I461" s="267"/>
      <c r="J461" s="263"/>
      <c r="K461" s="263"/>
      <c r="L461" s="268"/>
      <c r="M461" s="269"/>
      <c r="N461" s="270"/>
      <c r="O461" s="270"/>
      <c r="P461" s="270"/>
      <c r="Q461" s="270"/>
      <c r="R461" s="270"/>
      <c r="S461" s="270"/>
      <c r="T461" s="271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72" t="s">
        <v>132</v>
      </c>
      <c r="AU461" s="272" t="s">
        <v>85</v>
      </c>
      <c r="AV461" s="14" t="s">
        <v>134</v>
      </c>
      <c r="AW461" s="14" t="s">
        <v>32</v>
      </c>
      <c r="AX461" s="14" t="s">
        <v>33</v>
      </c>
      <c r="AY461" s="272" t="s">
        <v>122</v>
      </c>
    </row>
    <row r="462" s="2" customFormat="1" ht="24" customHeight="1">
      <c r="A462" s="38"/>
      <c r="B462" s="39"/>
      <c r="C462" s="236" t="s">
        <v>695</v>
      </c>
      <c r="D462" s="236" t="s">
        <v>126</v>
      </c>
      <c r="E462" s="237" t="s">
        <v>696</v>
      </c>
      <c r="F462" s="238" t="s">
        <v>697</v>
      </c>
      <c r="G462" s="239" t="s">
        <v>394</v>
      </c>
      <c r="H462" s="240">
        <v>21</v>
      </c>
      <c r="I462" s="241"/>
      <c r="J462" s="242">
        <f>ROUND(I462*H462,2)</f>
        <v>0</v>
      </c>
      <c r="K462" s="243"/>
      <c r="L462" s="44"/>
      <c r="M462" s="244" t="s">
        <v>1</v>
      </c>
      <c r="N462" s="245" t="s">
        <v>41</v>
      </c>
      <c r="O462" s="91"/>
      <c r="P462" s="246">
        <f>O462*H462</f>
        <v>0</v>
      </c>
      <c r="Q462" s="246">
        <v>0.0070200000000000002</v>
      </c>
      <c r="R462" s="246">
        <f>Q462*H462</f>
        <v>0.14742</v>
      </c>
      <c r="S462" s="246">
        <v>0</v>
      </c>
      <c r="T462" s="247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48" t="s">
        <v>134</v>
      </c>
      <c r="AT462" s="248" t="s">
        <v>126</v>
      </c>
      <c r="AU462" s="248" t="s">
        <v>85</v>
      </c>
      <c r="AY462" s="17" t="s">
        <v>122</v>
      </c>
      <c r="BE462" s="249">
        <f>IF(N462="základní",J462,0)</f>
        <v>0</v>
      </c>
      <c r="BF462" s="249">
        <f>IF(N462="snížená",J462,0)</f>
        <v>0</v>
      </c>
      <c r="BG462" s="249">
        <f>IF(N462="zákl. přenesená",J462,0)</f>
        <v>0</v>
      </c>
      <c r="BH462" s="249">
        <f>IF(N462="sníž. přenesená",J462,0)</f>
        <v>0</v>
      </c>
      <c r="BI462" s="249">
        <f>IF(N462="nulová",J462,0)</f>
        <v>0</v>
      </c>
      <c r="BJ462" s="17" t="s">
        <v>33</v>
      </c>
      <c r="BK462" s="249">
        <f>ROUND(I462*H462,2)</f>
        <v>0</v>
      </c>
      <c r="BL462" s="17" t="s">
        <v>134</v>
      </c>
      <c r="BM462" s="248" t="s">
        <v>698</v>
      </c>
    </row>
    <row r="463" s="13" customFormat="1">
      <c r="A463" s="13"/>
      <c r="B463" s="250"/>
      <c r="C463" s="251"/>
      <c r="D463" s="252" t="s">
        <v>132</v>
      </c>
      <c r="E463" s="253" t="s">
        <v>1</v>
      </c>
      <c r="F463" s="254" t="s">
        <v>699</v>
      </c>
      <c r="G463" s="251"/>
      <c r="H463" s="255">
        <v>12</v>
      </c>
      <c r="I463" s="256"/>
      <c r="J463" s="251"/>
      <c r="K463" s="251"/>
      <c r="L463" s="257"/>
      <c r="M463" s="258"/>
      <c r="N463" s="259"/>
      <c r="O463" s="259"/>
      <c r="P463" s="259"/>
      <c r="Q463" s="259"/>
      <c r="R463" s="259"/>
      <c r="S463" s="259"/>
      <c r="T463" s="26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1" t="s">
        <v>132</v>
      </c>
      <c r="AU463" s="261" t="s">
        <v>85</v>
      </c>
      <c r="AV463" s="13" t="s">
        <v>85</v>
      </c>
      <c r="AW463" s="13" t="s">
        <v>32</v>
      </c>
      <c r="AX463" s="13" t="s">
        <v>76</v>
      </c>
      <c r="AY463" s="261" t="s">
        <v>122</v>
      </c>
    </row>
    <row r="464" s="13" customFormat="1">
      <c r="A464" s="13"/>
      <c r="B464" s="250"/>
      <c r="C464" s="251"/>
      <c r="D464" s="252" t="s">
        <v>132</v>
      </c>
      <c r="E464" s="253" t="s">
        <v>1</v>
      </c>
      <c r="F464" s="254" t="s">
        <v>700</v>
      </c>
      <c r="G464" s="251"/>
      <c r="H464" s="255">
        <v>5</v>
      </c>
      <c r="I464" s="256"/>
      <c r="J464" s="251"/>
      <c r="K464" s="251"/>
      <c r="L464" s="257"/>
      <c r="M464" s="258"/>
      <c r="N464" s="259"/>
      <c r="O464" s="259"/>
      <c r="P464" s="259"/>
      <c r="Q464" s="259"/>
      <c r="R464" s="259"/>
      <c r="S464" s="259"/>
      <c r="T464" s="26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1" t="s">
        <v>132</v>
      </c>
      <c r="AU464" s="261" t="s">
        <v>85</v>
      </c>
      <c r="AV464" s="13" t="s">
        <v>85</v>
      </c>
      <c r="AW464" s="13" t="s">
        <v>32</v>
      </c>
      <c r="AX464" s="13" t="s">
        <v>76</v>
      </c>
      <c r="AY464" s="261" t="s">
        <v>122</v>
      </c>
    </row>
    <row r="465" s="13" customFormat="1">
      <c r="A465" s="13"/>
      <c r="B465" s="250"/>
      <c r="C465" s="251"/>
      <c r="D465" s="252" t="s">
        <v>132</v>
      </c>
      <c r="E465" s="253" t="s">
        <v>1</v>
      </c>
      <c r="F465" s="254" t="s">
        <v>701</v>
      </c>
      <c r="G465" s="251"/>
      <c r="H465" s="255">
        <v>4</v>
      </c>
      <c r="I465" s="256"/>
      <c r="J465" s="251"/>
      <c r="K465" s="251"/>
      <c r="L465" s="257"/>
      <c r="M465" s="258"/>
      <c r="N465" s="259"/>
      <c r="O465" s="259"/>
      <c r="P465" s="259"/>
      <c r="Q465" s="259"/>
      <c r="R465" s="259"/>
      <c r="S465" s="259"/>
      <c r="T465" s="26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1" t="s">
        <v>132</v>
      </c>
      <c r="AU465" s="261" t="s">
        <v>85</v>
      </c>
      <c r="AV465" s="13" t="s">
        <v>85</v>
      </c>
      <c r="AW465" s="13" t="s">
        <v>32</v>
      </c>
      <c r="AX465" s="13" t="s">
        <v>76</v>
      </c>
      <c r="AY465" s="261" t="s">
        <v>122</v>
      </c>
    </row>
    <row r="466" s="14" customFormat="1">
      <c r="A466" s="14"/>
      <c r="B466" s="262"/>
      <c r="C466" s="263"/>
      <c r="D466" s="252" t="s">
        <v>132</v>
      </c>
      <c r="E466" s="264" t="s">
        <v>1</v>
      </c>
      <c r="F466" s="265" t="s">
        <v>133</v>
      </c>
      <c r="G466" s="263"/>
      <c r="H466" s="266">
        <v>21</v>
      </c>
      <c r="I466" s="267"/>
      <c r="J466" s="263"/>
      <c r="K466" s="263"/>
      <c r="L466" s="268"/>
      <c r="M466" s="269"/>
      <c r="N466" s="270"/>
      <c r="O466" s="270"/>
      <c r="P466" s="270"/>
      <c r="Q466" s="270"/>
      <c r="R466" s="270"/>
      <c r="S466" s="270"/>
      <c r="T466" s="271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72" t="s">
        <v>132</v>
      </c>
      <c r="AU466" s="272" t="s">
        <v>85</v>
      </c>
      <c r="AV466" s="14" t="s">
        <v>134</v>
      </c>
      <c r="AW466" s="14" t="s">
        <v>32</v>
      </c>
      <c r="AX466" s="14" t="s">
        <v>33</v>
      </c>
      <c r="AY466" s="272" t="s">
        <v>122</v>
      </c>
    </row>
    <row r="467" s="2" customFormat="1" ht="24" customHeight="1">
      <c r="A467" s="38"/>
      <c r="B467" s="39"/>
      <c r="C467" s="290" t="s">
        <v>702</v>
      </c>
      <c r="D467" s="290" t="s">
        <v>363</v>
      </c>
      <c r="E467" s="291" t="s">
        <v>703</v>
      </c>
      <c r="F467" s="292" t="s">
        <v>704</v>
      </c>
      <c r="G467" s="293" t="s">
        <v>394</v>
      </c>
      <c r="H467" s="294">
        <v>21</v>
      </c>
      <c r="I467" s="295"/>
      <c r="J467" s="296">
        <f>ROUND(I467*H467,2)</f>
        <v>0</v>
      </c>
      <c r="K467" s="297"/>
      <c r="L467" s="298"/>
      <c r="M467" s="299" t="s">
        <v>1</v>
      </c>
      <c r="N467" s="300" t="s">
        <v>41</v>
      </c>
      <c r="O467" s="91"/>
      <c r="P467" s="246">
        <f>O467*H467</f>
        <v>0</v>
      </c>
      <c r="Q467" s="246">
        <v>0.079000000000000001</v>
      </c>
      <c r="R467" s="246">
        <f>Q467*H467</f>
        <v>1.659</v>
      </c>
      <c r="S467" s="246">
        <v>0</v>
      </c>
      <c r="T467" s="247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48" t="s">
        <v>135</v>
      </c>
      <c r="AT467" s="248" t="s">
        <v>363</v>
      </c>
      <c r="AU467" s="248" t="s">
        <v>85</v>
      </c>
      <c r="AY467" s="17" t="s">
        <v>122</v>
      </c>
      <c r="BE467" s="249">
        <f>IF(N467="základní",J467,0)</f>
        <v>0</v>
      </c>
      <c r="BF467" s="249">
        <f>IF(N467="snížená",J467,0)</f>
        <v>0</v>
      </c>
      <c r="BG467" s="249">
        <f>IF(N467="zákl. přenesená",J467,0)</f>
        <v>0</v>
      </c>
      <c r="BH467" s="249">
        <f>IF(N467="sníž. přenesená",J467,0)</f>
        <v>0</v>
      </c>
      <c r="BI467" s="249">
        <f>IF(N467="nulová",J467,0)</f>
        <v>0</v>
      </c>
      <c r="BJ467" s="17" t="s">
        <v>33</v>
      </c>
      <c r="BK467" s="249">
        <f>ROUND(I467*H467,2)</f>
        <v>0</v>
      </c>
      <c r="BL467" s="17" t="s">
        <v>134</v>
      </c>
      <c r="BM467" s="248" t="s">
        <v>705</v>
      </c>
    </row>
    <row r="468" s="13" customFormat="1">
      <c r="A468" s="13"/>
      <c r="B468" s="250"/>
      <c r="C468" s="251"/>
      <c r="D468" s="252" t="s">
        <v>132</v>
      </c>
      <c r="E468" s="253" t="s">
        <v>1</v>
      </c>
      <c r="F468" s="254" t="s">
        <v>699</v>
      </c>
      <c r="G468" s="251"/>
      <c r="H468" s="255">
        <v>12</v>
      </c>
      <c r="I468" s="256"/>
      <c r="J468" s="251"/>
      <c r="K468" s="251"/>
      <c r="L468" s="257"/>
      <c r="M468" s="258"/>
      <c r="N468" s="259"/>
      <c r="O468" s="259"/>
      <c r="P468" s="259"/>
      <c r="Q468" s="259"/>
      <c r="R468" s="259"/>
      <c r="S468" s="259"/>
      <c r="T468" s="26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1" t="s">
        <v>132</v>
      </c>
      <c r="AU468" s="261" t="s">
        <v>85</v>
      </c>
      <c r="AV468" s="13" t="s">
        <v>85</v>
      </c>
      <c r="AW468" s="13" t="s">
        <v>32</v>
      </c>
      <c r="AX468" s="13" t="s">
        <v>76</v>
      </c>
      <c r="AY468" s="261" t="s">
        <v>122</v>
      </c>
    </row>
    <row r="469" s="13" customFormat="1">
      <c r="A469" s="13"/>
      <c r="B469" s="250"/>
      <c r="C469" s="251"/>
      <c r="D469" s="252" t="s">
        <v>132</v>
      </c>
      <c r="E469" s="253" t="s">
        <v>1</v>
      </c>
      <c r="F469" s="254" t="s">
        <v>700</v>
      </c>
      <c r="G469" s="251"/>
      <c r="H469" s="255">
        <v>5</v>
      </c>
      <c r="I469" s="256"/>
      <c r="J469" s="251"/>
      <c r="K469" s="251"/>
      <c r="L469" s="257"/>
      <c r="M469" s="258"/>
      <c r="N469" s="259"/>
      <c r="O469" s="259"/>
      <c r="P469" s="259"/>
      <c r="Q469" s="259"/>
      <c r="R469" s="259"/>
      <c r="S469" s="259"/>
      <c r="T469" s="26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1" t="s">
        <v>132</v>
      </c>
      <c r="AU469" s="261" t="s">
        <v>85</v>
      </c>
      <c r="AV469" s="13" t="s">
        <v>85</v>
      </c>
      <c r="AW469" s="13" t="s">
        <v>32</v>
      </c>
      <c r="AX469" s="13" t="s">
        <v>76</v>
      </c>
      <c r="AY469" s="261" t="s">
        <v>122</v>
      </c>
    </row>
    <row r="470" s="13" customFormat="1">
      <c r="A470" s="13"/>
      <c r="B470" s="250"/>
      <c r="C470" s="251"/>
      <c r="D470" s="252" t="s">
        <v>132</v>
      </c>
      <c r="E470" s="253" t="s">
        <v>1</v>
      </c>
      <c r="F470" s="254" t="s">
        <v>701</v>
      </c>
      <c r="G470" s="251"/>
      <c r="H470" s="255">
        <v>4</v>
      </c>
      <c r="I470" s="256"/>
      <c r="J470" s="251"/>
      <c r="K470" s="251"/>
      <c r="L470" s="257"/>
      <c r="M470" s="258"/>
      <c r="N470" s="259"/>
      <c r="O470" s="259"/>
      <c r="P470" s="259"/>
      <c r="Q470" s="259"/>
      <c r="R470" s="259"/>
      <c r="S470" s="259"/>
      <c r="T470" s="26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1" t="s">
        <v>132</v>
      </c>
      <c r="AU470" s="261" t="s">
        <v>85</v>
      </c>
      <c r="AV470" s="13" t="s">
        <v>85</v>
      </c>
      <c r="AW470" s="13" t="s">
        <v>32</v>
      </c>
      <c r="AX470" s="13" t="s">
        <v>76</v>
      </c>
      <c r="AY470" s="261" t="s">
        <v>122</v>
      </c>
    </row>
    <row r="471" s="14" customFormat="1">
      <c r="A471" s="14"/>
      <c r="B471" s="262"/>
      <c r="C471" s="263"/>
      <c r="D471" s="252" t="s">
        <v>132</v>
      </c>
      <c r="E471" s="264" t="s">
        <v>1</v>
      </c>
      <c r="F471" s="265" t="s">
        <v>133</v>
      </c>
      <c r="G471" s="263"/>
      <c r="H471" s="266">
        <v>21</v>
      </c>
      <c r="I471" s="267"/>
      <c r="J471" s="263"/>
      <c r="K471" s="263"/>
      <c r="L471" s="268"/>
      <c r="M471" s="269"/>
      <c r="N471" s="270"/>
      <c r="O471" s="270"/>
      <c r="P471" s="270"/>
      <c r="Q471" s="270"/>
      <c r="R471" s="270"/>
      <c r="S471" s="270"/>
      <c r="T471" s="271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72" t="s">
        <v>132</v>
      </c>
      <c r="AU471" s="272" t="s">
        <v>85</v>
      </c>
      <c r="AV471" s="14" t="s">
        <v>134</v>
      </c>
      <c r="AW471" s="14" t="s">
        <v>32</v>
      </c>
      <c r="AX471" s="14" t="s">
        <v>33</v>
      </c>
      <c r="AY471" s="272" t="s">
        <v>122</v>
      </c>
    </row>
    <row r="472" s="2" customFormat="1" ht="16.5" customHeight="1">
      <c r="A472" s="38"/>
      <c r="B472" s="39"/>
      <c r="C472" s="236" t="s">
        <v>706</v>
      </c>
      <c r="D472" s="236" t="s">
        <v>126</v>
      </c>
      <c r="E472" s="237" t="s">
        <v>707</v>
      </c>
      <c r="F472" s="238" t="s">
        <v>708</v>
      </c>
      <c r="G472" s="239" t="s">
        <v>223</v>
      </c>
      <c r="H472" s="240">
        <v>127.59999999999999</v>
      </c>
      <c r="I472" s="241"/>
      <c r="J472" s="242">
        <f>ROUND(I472*H472,2)</f>
        <v>0</v>
      </c>
      <c r="K472" s="243"/>
      <c r="L472" s="44"/>
      <c r="M472" s="244" t="s">
        <v>1</v>
      </c>
      <c r="N472" s="245" t="s">
        <v>41</v>
      </c>
      <c r="O472" s="91"/>
      <c r="P472" s="246">
        <f>O472*H472</f>
        <v>0</v>
      </c>
      <c r="Q472" s="246">
        <v>0.00019000000000000001</v>
      </c>
      <c r="R472" s="246">
        <f>Q472*H472</f>
        <v>0.024244000000000002</v>
      </c>
      <c r="S472" s="246">
        <v>0</v>
      </c>
      <c r="T472" s="247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48" t="s">
        <v>134</v>
      </c>
      <c r="AT472" s="248" t="s">
        <v>126</v>
      </c>
      <c r="AU472" s="248" t="s">
        <v>85</v>
      </c>
      <c r="AY472" s="17" t="s">
        <v>122</v>
      </c>
      <c r="BE472" s="249">
        <f>IF(N472="základní",J472,0)</f>
        <v>0</v>
      </c>
      <c r="BF472" s="249">
        <f>IF(N472="snížená",J472,0)</f>
        <v>0</v>
      </c>
      <c r="BG472" s="249">
        <f>IF(N472="zákl. přenesená",J472,0)</f>
        <v>0</v>
      </c>
      <c r="BH472" s="249">
        <f>IF(N472="sníž. přenesená",J472,0)</f>
        <v>0</v>
      </c>
      <c r="BI472" s="249">
        <f>IF(N472="nulová",J472,0)</f>
        <v>0</v>
      </c>
      <c r="BJ472" s="17" t="s">
        <v>33</v>
      </c>
      <c r="BK472" s="249">
        <f>ROUND(I472*H472,2)</f>
        <v>0</v>
      </c>
      <c r="BL472" s="17" t="s">
        <v>134</v>
      </c>
      <c r="BM472" s="248" t="s">
        <v>709</v>
      </c>
    </row>
    <row r="473" s="13" customFormat="1">
      <c r="A473" s="13"/>
      <c r="B473" s="250"/>
      <c r="C473" s="251"/>
      <c r="D473" s="252" t="s">
        <v>132</v>
      </c>
      <c r="E473" s="253" t="s">
        <v>1</v>
      </c>
      <c r="F473" s="254" t="s">
        <v>635</v>
      </c>
      <c r="G473" s="251"/>
      <c r="H473" s="255">
        <v>28.800000000000001</v>
      </c>
      <c r="I473" s="256"/>
      <c r="J473" s="251"/>
      <c r="K473" s="251"/>
      <c r="L473" s="257"/>
      <c r="M473" s="258"/>
      <c r="N473" s="259"/>
      <c r="O473" s="259"/>
      <c r="P473" s="259"/>
      <c r="Q473" s="259"/>
      <c r="R473" s="259"/>
      <c r="S473" s="259"/>
      <c r="T473" s="26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61" t="s">
        <v>132</v>
      </c>
      <c r="AU473" s="261" t="s">
        <v>85</v>
      </c>
      <c r="AV473" s="13" t="s">
        <v>85</v>
      </c>
      <c r="AW473" s="13" t="s">
        <v>32</v>
      </c>
      <c r="AX473" s="13" t="s">
        <v>76</v>
      </c>
      <c r="AY473" s="261" t="s">
        <v>122</v>
      </c>
    </row>
    <row r="474" s="13" customFormat="1">
      <c r="A474" s="13"/>
      <c r="B474" s="250"/>
      <c r="C474" s="251"/>
      <c r="D474" s="252" t="s">
        <v>132</v>
      </c>
      <c r="E474" s="253" t="s">
        <v>1</v>
      </c>
      <c r="F474" s="254" t="s">
        <v>710</v>
      </c>
      <c r="G474" s="251"/>
      <c r="H474" s="255">
        <v>55.399999999999999</v>
      </c>
      <c r="I474" s="256"/>
      <c r="J474" s="251"/>
      <c r="K474" s="251"/>
      <c r="L474" s="257"/>
      <c r="M474" s="258"/>
      <c r="N474" s="259"/>
      <c r="O474" s="259"/>
      <c r="P474" s="259"/>
      <c r="Q474" s="259"/>
      <c r="R474" s="259"/>
      <c r="S474" s="259"/>
      <c r="T474" s="26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1" t="s">
        <v>132</v>
      </c>
      <c r="AU474" s="261" t="s">
        <v>85</v>
      </c>
      <c r="AV474" s="13" t="s">
        <v>85</v>
      </c>
      <c r="AW474" s="13" t="s">
        <v>32</v>
      </c>
      <c r="AX474" s="13" t="s">
        <v>76</v>
      </c>
      <c r="AY474" s="261" t="s">
        <v>122</v>
      </c>
    </row>
    <row r="475" s="13" customFormat="1">
      <c r="A475" s="13"/>
      <c r="B475" s="250"/>
      <c r="C475" s="251"/>
      <c r="D475" s="252" t="s">
        <v>132</v>
      </c>
      <c r="E475" s="253" t="s">
        <v>1</v>
      </c>
      <c r="F475" s="254" t="s">
        <v>711</v>
      </c>
      <c r="G475" s="251"/>
      <c r="H475" s="255">
        <v>20.300000000000001</v>
      </c>
      <c r="I475" s="256"/>
      <c r="J475" s="251"/>
      <c r="K475" s="251"/>
      <c r="L475" s="257"/>
      <c r="M475" s="258"/>
      <c r="N475" s="259"/>
      <c r="O475" s="259"/>
      <c r="P475" s="259"/>
      <c r="Q475" s="259"/>
      <c r="R475" s="259"/>
      <c r="S475" s="259"/>
      <c r="T475" s="26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1" t="s">
        <v>132</v>
      </c>
      <c r="AU475" s="261" t="s">
        <v>85</v>
      </c>
      <c r="AV475" s="13" t="s">
        <v>85</v>
      </c>
      <c r="AW475" s="13" t="s">
        <v>32</v>
      </c>
      <c r="AX475" s="13" t="s">
        <v>76</v>
      </c>
      <c r="AY475" s="261" t="s">
        <v>122</v>
      </c>
    </row>
    <row r="476" s="13" customFormat="1">
      <c r="A476" s="13"/>
      <c r="B476" s="250"/>
      <c r="C476" s="251"/>
      <c r="D476" s="252" t="s">
        <v>132</v>
      </c>
      <c r="E476" s="253" t="s">
        <v>1</v>
      </c>
      <c r="F476" s="254" t="s">
        <v>712</v>
      </c>
      <c r="G476" s="251"/>
      <c r="H476" s="255">
        <v>23.100000000000001</v>
      </c>
      <c r="I476" s="256"/>
      <c r="J476" s="251"/>
      <c r="K476" s="251"/>
      <c r="L476" s="257"/>
      <c r="M476" s="258"/>
      <c r="N476" s="259"/>
      <c r="O476" s="259"/>
      <c r="P476" s="259"/>
      <c r="Q476" s="259"/>
      <c r="R476" s="259"/>
      <c r="S476" s="259"/>
      <c r="T476" s="26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1" t="s">
        <v>132</v>
      </c>
      <c r="AU476" s="261" t="s">
        <v>85</v>
      </c>
      <c r="AV476" s="13" t="s">
        <v>85</v>
      </c>
      <c r="AW476" s="13" t="s">
        <v>32</v>
      </c>
      <c r="AX476" s="13" t="s">
        <v>76</v>
      </c>
      <c r="AY476" s="261" t="s">
        <v>122</v>
      </c>
    </row>
    <row r="477" s="14" customFormat="1">
      <c r="A477" s="14"/>
      <c r="B477" s="262"/>
      <c r="C477" s="263"/>
      <c r="D477" s="252" t="s">
        <v>132</v>
      </c>
      <c r="E477" s="264" t="s">
        <v>1</v>
      </c>
      <c r="F477" s="265" t="s">
        <v>133</v>
      </c>
      <c r="G477" s="263"/>
      <c r="H477" s="266">
        <v>127.59999999999999</v>
      </c>
      <c r="I477" s="267"/>
      <c r="J477" s="263"/>
      <c r="K477" s="263"/>
      <c r="L477" s="268"/>
      <c r="M477" s="269"/>
      <c r="N477" s="270"/>
      <c r="O477" s="270"/>
      <c r="P477" s="270"/>
      <c r="Q477" s="270"/>
      <c r="R477" s="270"/>
      <c r="S477" s="270"/>
      <c r="T477" s="27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72" t="s">
        <v>132</v>
      </c>
      <c r="AU477" s="272" t="s">
        <v>85</v>
      </c>
      <c r="AV477" s="14" t="s">
        <v>134</v>
      </c>
      <c r="AW477" s="14" t="s">
        <v>32</v>
      </c>
      <c r="AX477" s="14" t="s">
        <v>33</v>
      </c>
      <c r="AY477" s="272" t="s">
        <v>122</v>
      </c>
    </row>
    <row r="478" s="2" customFormat="1" ht="16.5" customHeight="1">
      <c r="A478" s="38"/>
      <c r="B478" s="39"/>
      <c r="C478" s="236" t="s">
        <v>713</v>
      </c>
      <c r="D478" s="236" t="s">
        <v>126</v>
      </c>
      <c r="E478" s="237" t="s">
        <v>714</v>
      </c>
      <c r="F478" s="238" t="s">
        <v>715</v>
      </c>
      <c r="G478" s="239" t="s">
        <v>223</v>
      </c>
      <c r="H478" s="240">
        <v>209.80000000000001</v>
      </c>
      <c r="I478" s="241"/>
      <c r="J478" s="242">
        <f>ROUND(I478*H478,2)</f>
        <v>0</v>
      </c>
      <c r="K478" s="243"/>
      <c r="L478" s="44"/>
      <c r="M478" s="244" t="s">
        <v>1</v>
      </c>
      <c r="N478" s="245" t="s">
        <v>41</v>
      </c>
      <c r="O478" s="91"/>
      <c r="P478" s="246">
        <f>O478*H478</f>
        <v>0</v>
      </c>
      <c r="Q478" s="246">
        <v>0.00020000000000000001</v>
      </c>
      <c r="R478" s="246">
        <f>Q478*H478</f>
        <v>0.041960000000000004</v>
      </c>
      <c r="S478" s="246">
        <v>0</v>
      </c>
      <c r="T478" s="247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48" t="s">
        <v>134</v>
      </c>
      <c r="AT478" s="248" t="s">
        <v>126</v>
      </c>
      <c r="AU478" s="248" t="s">
        <v>85</v>
      </c>
      <c r="AY478" s="17" t="s">
        <v>122</v>
      </c>
      <c r="BE478" s="249">
        <f>IF(N478="základní",J478,0)</f>
        <v>0</v>
      </c>
      <c r="BF478" s="249">
        <f>IF(N478="snížená",J478,0)</f>
        <v>0</v>
      </c>
      <c r="BG478" s="249">
        <f>IF(N478="zákl. přenesená",J478,0)</f>
        <v>0</v>
      </c>
      <c r="BH478" s="249">
        <f>IF(N478="sníž. přenesená",J478,0)</f>
        <v>0</v>
      </c>
      <c r="BI478" s="249">
        <f>IF(N478="nulová",J478,0)</f>
        <v>0</v>
      </c>
      <c r="BJ478" s="17" t="s">
        <v>33</v>
      </c>
      <c r="BK478" s="249">
        <f>ROUND(I478*H478,2)</f>
        <v>0</v>
      </c>
      <c r="BL478" s="17" t="s">
        <v>134</v>
      </c>
      <c r="BM478" s="248" t="s">
        <v>716</v>
      </c>
    </row>
    <row r="479" s="13" customFormat="1">
      <c r="A479" s="13"/>
      <c r="B479" s="250"/>
      <c r="C479" s="251"/>
      <c r="D479" s="252" t="s">
        <v>132</v>
      </c>
      <c r="E479" s="253" t="s">
        <v>1</v>
      </c>
      <c r="F479" s="254" t="s">
        <v>646</v>
      </c>
      <c r="G479" s="251"/>
      <c r="H479" s="255">
        <v>141.19999999999999</v>
      </c>
      <c r="I479" s="256"/>
      <c r="J479" s="251"/>
      <c r="K479" s="251"/>
      <c r="L479" s="257"/>
      <c r="M479" s="258"/>
      <c r="N479" s="259"/>
      <c r="O479" s="259"/>
      <c r="P479" s="259"/>
      <c r="Q479" s="259"/>
      <c r="R479" s="259"/>
      <c r="S479" s="259"/>
      <c r="T479" s="260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1" t="s">
        <v>132</v>
      </c>
      <c r="AU479" s="261" t="s">
        <v>85</v>
      </c>
      <c r="AV479" s="13" t="s">
        <v>85</v>
      </c>
      <c r="AW479" s="13" t="s">
        <v>32</v>
      </c>
      <c r="AX479" s="13" t="s">
        <v>76</v>
      </c>
      <c r="AY479" s="261" t="s">
        <v>122</v>
      </c>
    </row>
    <row r="480" s="13" customFormat="1">
      <c r="A480" s="13"/>
      <c r="B480" s="250"/>
      <c r="C480" s="251"/>
      <c r="D480" s="252" t="s">
        <v>132</v>
      </c>
      <c r="E480" s="253" t="s">
        <v>1</v>
      </c>
      <c r="F480" s="254" t="s">
        <v>647</v>
      </c>
      <c r="G480" s="251"/>
      <c r="H480" s="255">
        <v>68.599999999999994</v>
      </c>
      <c r="I480" s="256"/>
      <c r="J480" s="251"/>
      <c r="K480" s="251"/>
      <c r="L480" s="257"/>
      <c r="M480" s="258"/>
      <c r="N480" s="259"/>
      <c r="O480" s="259"/>
      <c r="P480" s="259"/>
      <c r="Q480" s="259"/>
      <c r="R480" s="259"/>
      <c r="S480" s="259"/>
      <c r="T480" s="26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1" t="s">
        <v>132</v>
      </c>
      <c r="AU480" s="261" t="s">
        <v>85</v>
      </c>
      <c r="AV480" s="13" t="s">
        <v>85</v>
      </c>
      <c r="AW480" s="13" t="s">
        <v>32</v>
      </c>
      <c r="AX480" s="13" t="s">
        <v>76</v>
      </c>
      <c r="AY480" s="261" t="s">
        <v>122</v>
      </c>
    </row>
    <row r="481" s="14" customFormat="1">
      <c r="A481" s="14"/>
      <c r="B481" s="262"/>
      <c r="C481" s="263"/>
      <c r="D481" s="252" t="s">
        <v>132</v>
      </c>
      <c r="E481" s="264" t="s">
        <v>1</v>
      </c>
      <c r="F481" s="265" t="s">
        <v>133</v>
      </c>
      <c r="G481" s="263"/>
      <c r="H481" s="266">
        <v>209.80000000000001</v>
      </c>
      <c r="I481" s="267"/>
      <c r="J481" s="263"/>
      <c r="K481" s="263"/>
      <c r="L481" s="268"/>
      <c r="M481" s="269"/>
      <c r="N481" s="270"/>
      <c r="O481" s="270"/>
      <c r="P481" s="270"/>
      <c r="Q481" s="270"/>
      <c r="R481" s="270"/>
      <c r="S481" s="270"/>
      <c r="T481" s="27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72" t="s">
        <v>132</v>
      </c>
      <c r="AU481" s="272" t="s">
        <v>85</v>
      </c>
      <c r="AV481" s="14" t="s">
        <v>134</v>
      </c>
      <c r="AW481" s="14" t="s">
        <v>32</v>
      </c>
      <c r="AX481" s="14" t="s">
        <v>33</v>
      </c>
      <c r="AY481" s="272" t="s">
        <v>122</v>
      </c>
    </row>
    <row r="482" s="2" customFormat="1" ht="24" customHeight="1">
      <c r="A482" s="38"/>
      <c r="B482" s="39"/>
      <c r="C482" s="236" t="s">
        <v>717</v>
      </c>
      <c r="D482" s="236" t="s">
        <v>126</v>
      </c>
      <c r="E482" s="237" t="s">
        <v>718</v>
      </c>
      <c r="F482" s="238" t="s">
        <v>719</v>
      </c>
      <c r="G482" s="239" t="s">
        <v>394</v>
      </c>
      <c r="H482" s="240">
        <v>11</v>
      </c>
      <c r="I482" s="241"/>
      <c r="J482" s="242">
        <f>ROUND(I482*H482,2)</f>
        <v>0</v>
      </c>
      <c r="K482" s="243"/>
      <c r="L482" s="44"/>
      <c r="M482" s="244" t="s">
        <v>1</v>
      </c>
      <c r="N482" s="245" t="s">
        <v>41</v>
      </c>
      <c r="O482" s="91"/>
      <c r="P482" s="246">
        <f>O482*H482</f>
        <v>0</v>
      </c>
      <c r="Q482" s="246">
        <v>0</v>
      </c>
      <c r="R482" s="246">
        <f>Q482*H482</f>
        <v>0</v>
      </c>
      <c r="S482" s="246">
        <v>0</v>
      </c>
      <c r="T482" s="247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48" t="s">
        <v>173</v>
      </c>
      <c r="AT482" s="248" t="s">
        <v>126</v>
      </c>
      <c r="AU482" s="248" t="s">
        <v>85</v>
      </c>
      <c r="AY482" s="17" t="s">
        <v>122</v>
      </c>
      <c r="BE482" s="249">
        <f>IF(N482="základní",J482,0)</f>
        <v>0</v>
      </c>
      <c r="BF482" s="249">
        <f>IF(N482="snížená",J482,0)</f>
        <v>0</v>
      </c>
      <c r="BG482" s="249">
        <f>IF(N482="zákl. přenesená",J482,0)</f>
        <v>0</v>
      </c>
      <c r="BH482" s="249">
        <f>IF(N482="sníž. přenesená",J482,0)</f>
        <v>0</v>
      </c>
      <c r="BI482" s="249">
        <f>IF(N482="nulová",J482,0)</f>
        <v>0</v>
      </c>
      <c r="BJ482" s="17" t="s">
        <v>33</v>
      </c>
      <c r="BK482" s="249">
        <f>ROUND(I482*H482,2)</f>
        <v>0</v>
      </c>
      <c r="BL482" s="17" t="s">
        <v>173</v>
      </c>
      <c r="BM482" s="248" t="s">
        <v>720</v>
      </c>
    </row>
    <row r="483" s="2" customFormat="1">
      <c r="A483" s="38"/>
      <c r="B483" s="39"/>
      <c r="C483" s="40"/>
      <c r="D483" s="252" t="s">
        <v>139</v>
      </c>
      <c r="E483" s="40"/>
      <c r="F483" s="273" t="s">
        <v>721</v>
      </c>
      <c r="G483" s="40"/>
      <c r="H483" s="40"/>
      <c r="I483" s="144"/>
      <c r="J483" s="40"/>
      <c r="K483" s="40"/>
      <c r="L483" s="44"/>
      <c r="M483" s="274"/>
      <c r="N483" s="275"/>
      <c r="O483" s="91"/>
      <c r="P483" s="91"/>
      <c r="Q483" s="91"/>
      <c r="R483" s="91"/>
      <c r="S483" s="91"/>
      <c r="T483" s="92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139</v>
      </c>
      <c r="AU483" s="17" t="s">
        <v>85</v>
      </c>
    </row>
    <row r="484" s="13" customFormat="1">
      <c r="A484" s="13"/>
      <c r="B484" s="250"/>
      <c r="C484" s="251"/>
      <c r="D484" s="252" t="s">
        <v>132</v>
      </c>
      <c r="E484" s="253" t="s">
        <v>1</v>
      </c>
      <c r="F484" s="254" t="s">
        <v>722</v>
      </c>
      <c r="G484" s="251"/>
      <c r="H484" s="255">
        <v>4</v>
      </c>
      <c r="I484" s="256"/>
      <c r="J484" s="251"/>
      <c r="K484" s="251"/>
      <c r="L484" s="257"/>
      <c r="M484" s="258"/>
      <c r="N484" s="259"/>
      <c r="O484" s="259"/>
      <c r="P484" s="259"/>
      <c r="Q484" s="259"/>
      <c r="R484" s="259"/>
      <c r="S484" s="259"/>
      <c r="T484" s="26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1" t="s">
        <v>132</v>
      </c>
      <c r="AU484" s="261" t="s">
        <v>85</v>
      </c>
      <c r="AV484" s="13" t="s">
        <v>85</v>
      </c>
      <c r="AW484" s="13" t="s">
        <v>32</v>
      </c>
      <c r="AX484" s="13" t="s">
        <v>76</v>
      </c>
      <c r="AY484" s="261" t="s">
        <v>122</v>
      </c>
    </row>
    <row r="485" s="13" customFormat="1">
      <c r="A485" s="13"/>
      <c r="B485" s="250"/>
      <c r="C485" s="251"/>
      <c r="D485" s="252" t="s">
        <v>132</v>
      </c>
      <c r="E485" s="253" t="s">
        <v>1</v>
      </c>
      <c r="F485" s="254" t="s">
        <v>723</v>
      </c>
      <c r="G485" s="251"/>
      <c r="H485" s="255">
        <v>7</v>
      </c>
      <c r="I485" s="256"/>
      <c r="J485" s="251"/>
      <c r="K485" s="251"/>
      <c r="L485" s="257"/>
      <c r="M485" s="258"/>
      <c r="N485" s="259"/>
      <c r="O485" s="259"/>
      <c r="P485" s="259"/>
      <c r="Q485" s="259"/>
      <c r="R485" s="259"/>
      <c r="S485" s="259"/>
      <c r="T485" s="26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1" t="s">
        <v>132</v>
      </c>
      <c r="AU485" s="261" t="s">
        <v>85</v>
      </c>
      <c r="AV485" s="13" t="s">
        <v>85</v>
      </c>
      <c r="AW485" s="13" t="s">
        <v>32</v>
      </c>
      <c r="AX485" s="13" t="s">
        <v>76</v>
      </c>
      <c r="AY485" s="261" t="s">
        <v>122</v>
      </c>
    </row>
    <row r="486" s="14" customFormat="1">
      <c r="A486" s="14"/>
      <c r="B486" s="262"/>
      <c r="C486" s="263"/>
      <c r="D486" s="252" t="s">
        <v>132</v>
      </c>
      <c r="E486" s="264" t="s">
        <v>1</v>
      </c>
      <c r="F486" s="265" t="s">
        <v>133</v>
      </c>
      <c r="G486" s="263"/>
      <c r="H486" s="266">
        <v>11</v>
      </c>
      <c r="I486" s="267"/>
      <c r="J486" s="263"/>
      <c r="K486" s="263"/>
      <c r="L486" s="268"/>
      <c r="M486" s="269"/>
      <c r="N486" s="270"/>
      <c r="O486" s="270"/>
      <c r="P486" s="270"/>
      <c r="Q486" s="270"/>
      <c r="R486" s="270"/>
      <c r="S486" s="270"/>
      <c r="T486" s="27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72" t="s">
        <v>132</v>
      </c>
      <c r="AU486" s="272" t="s">
        <v>85</v>
      </c>
      <c r="AV486" s="14" t="s">
        <v>134</v>
      </c>
      <c r="AW486" s="14" t="s">
        <v>32</v>
      </c>
      <c r="AX486" s="14" t="s">
        <v>33</v>
      </c>
      <c r="AY486" s="272" t="s">
        <v>122</v>
      </c>
    </row>
    <row r="487" s="2" customFormat="1" ht="16.5" customHeight="1">
      <c r="A487" s="38"/>
      <c r="B487" s="39"/>
      <c r="C487" s="236" t="s">
        <v>724</v>
      </c>
      <c r="D487" s="236" t="s">
        <v>126</v>
      </c>
      <c r="E487" s="237" t="s">
        <v>725</v>
      </c>
      <c r="F487" s="238" t="s">
        <v>726</v>
      </c>
      <c r="G487" s="239" t="s">
        <v>394</v>
      </c>
      <c r="H487" s="240">
        <v>1</v>
      </c>
      <c r="I487" s="241"/>
      <c r="J487" s="242">
        <f>ROUND(I487*H487,2)</f>
        <v>0</v>
      </c>
      <c r="K487" s="243"/>
      <c r="L487" s="44"/>
      <c r="M487" s="244" t="s">
        <v>1</v>
      </c>
      <c r="N487" s="245" t="s">
        <v>41</v>
      </c>
      <c r="O487" s="91"/>
      <c r="P487" s="246">
        <f>O487*H487</f>
        <v>0</v>
      </c>
      <c r="Q487" s="246">
        <v>0</v>
      </c>
      <c r="R487" s="246">
        <f>Q487*H487</f>
        <v>0</v>
      </c>
      <c r="S487" s="246">
        <v>0</v>
      </c>
      <c r="T487" s="247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48" t="s">
        <v>717</v>
      </c>
      <c r="AT487" s="248" t="s">
        <v>126</v>
      </c>
      <c r="AU487" s="248" t="s">
        <v>85</v>
      </c>
      <c r="AY487" s="17" t="s">
        <v>122</v>
      </c>
      <c r="BE487" s="249">
        <f>IF(N487="základní",J487,0)</f>
        <v>0</v>
      </c>
      <c r="BF487" s="249">
        <f>IF(N487="snížená",J487,0)</f>
        <v>0</v>
      </c>
      <c r="BG487" s="249">
        <f>IF(N487="zákl. přenesená",J487,0)</f>
        <v>0</v>
      </c>
      <c r="BH487" s="249">
        <f>IF(N487="sníž. přenesená",J487,0)</f>
        <v>0</v>
      </c>
      <c r="BI487" s="249">
        <f>IF(N487="nulová",J487,0)</f>
        <v>0</v>
      </c>
      <c r="BJ487" s="17" t="s">
        <v>33</v>
      </c>
      <c r="BK487" s="249">
        <f>ROUND(I487*H487,2)</f>
        <v>0</v>
      </c>
      <c r="BL487" s="17" t="s">
        <v>717</v>
      </c>
      <c r="BM487" s="248" t="s">
        <v>727</v>
      </c>
    </row>
    <row r="488" s="2" customFormat="1">
      <c r="A488" s="38"/>
      <c r="B488" s="39"/>
      <c r="C488" s="40"/>
      <c r="D488" s="252" t="s">
        <v>139</v>
      </c>
      <c r="E488" s="40"/>
      <c r="F488" s="273" t="s">
        <v>728</v>
      </c>
      <c r="G488" s="40"/>
      <c r="H488" s="40"/>
      <c r="I488" s="144"/>
      <c r="J488" s="40"/>
      <c r="K488" s="40"/>
      <c r="L488" s="44"/>
      <c r="M488" s="274"/>
      <c r="N488" s="275"/>
      <c r="O488" s="91"/>
      <c r="P488" s="91"/>
      <c r="Q488" s="91"/>
      <c r="R488" s="91"/>
      <c r="S488" s="91"/>
      <c r="T488" s="92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139</v>
      </c>
      <c r="AU488" s="17" t="s">
        <v>85</v>
      </c>
    </row>
    <row r="489" s="13" customFormat="1">
      <c r="A489" s="13"/>
      <c r="B489" s="250"/>
      <c r="C489" s="251"/>
      <c r="D489" s="252" t="s">
        <v>132</v>
      </c>
      <c r="E489" s="253" t="s">
        <v>1</v>
      </c>
      <c r="F489" s="254" t="s">
        <v>729</v>
      </c>
      <c r="G489" s="251"/>
      <c r="H489" s="255">
        <v>1</v>
      </c>
      <c r="I489" s="256"/>
      <c r="J489" s="251"/>
      <c r="K489" s="251"/>
      <c r="L489" s="257"/>
      <c r="M489" s="258"/>
      <c r="N489" s="259"/>
      <c r="O489" s="259"/>
      <c r="P489" s="259"/>
      <c r="Q489" s="259"/>
      <c r="R489" s="259"/>
      <c r="S489" s="259"/>
      <c r="T489" s="26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61" t="s">
        <v>132</v>
      </c>
      <c r="AU489" s="261" t="s">
        <v>85</v>
      </c>
      <c r="AV489" s="13" t="s">
        <v>85</v>
      </c>
      <c r="AW489" s="13" t="s">
        <v>32</v>
      </c>
      <c r="AX489" s="13" t="s">
        <v>76</v>
      </c>
      <c r="AY489" s="261" t="s">
        <v>122</v>
      </c>
    </row>
    <row r="490" s="14" customFormat="1">
      <c r="A490" s="14"/>
      <c r="B490" s="262"/>
      <c r="C490" s="263"/>
      <c r="D490" s="252" t="s">
        <v>132</v>
      </c>
      <c r="E490" s="264" t="s">
        <v>1</v>
      </c>
      <c r="F490" s="265" t="s">
        <v>133</v>
      </c>
      <c r="G490" s="263"/>
      <c r="H490" s="266">
        <v>1</v>
      </c>
      <c r="I490" s="267"/>
      <c r="J490" s="263"/>
      <c r="K490" s="263"/>
      <c r="L490" s="268"/>
      <c r="M490" s="269"/>
      <c r="N490" s="270"/>
      <c r="O490" s="270"/>
      <c r="P490" s="270"/>
      <c r="Q490" s="270"/>
      <c r="R490" s="270"/>
      <c r="S490" s="270"/>
      <c r="T490" s="27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72" t="s">
        <v>132</v>
      </c>
      <c r="AU490" s="272" t="s">
        <v>85</v>
      </c>
      <c r="AV490" s="14" t="s">
        <v>134</v>
      </c>
      <c r="AW490" s="14" t="s">
        <v>32</v>
      </c>
      <c r="AX490" s="14" t="s">
        <v>33</v>
      </c>
      <c r="AY490" s="272" t="s">
        <v>122</v>
      </c>
    </row>
    <row r="491" s="2" customFormat="1" ht="16.5" customHeight="1">
      <c r="A491" s="38"/>
      <c r="B491" s="39"/>
      <c r="C491" s="236" t="s">
        <v>730</v>
      </c>
      <c r="D491" s="236" t="s">
        <v>126</v>
      </c>
      <c r="E491" s="237" t="s">
        <v>731</v>
      </c>
      <c r="F491" s="238" t="s">
        <v>732</v>
      </c>
      <c r="G491" s="239" t="s">
        <v>394</v>
      </c>
      <c r="H491" s="240">
        <v>1</v>
      </c>
      <c r="I491" s="241"/>
      <c r="J491" s="242">
        <f>ROUND(I491*H491,2)</f>
        <v>0</v>
      </c>
      <c r="K491" s="243"/>
      <c r="L491" s="44"/>
      <c r="M491" s="244" t="s">
        <v>1</v>
      </c>
      <c r="N491" s="245" t="s">
        <v>41</v>
      </c>
      <c r="O491" s="91"/>
      <c r="P491" s="246">
        <f>O491*H491</f>
        <v>0</v>
      </c>
      <c r="Q491" s="246">
        <v>0</v>
      </c>
      <c r="R491" s="246">
        <f>Q491*H491</f>
        <v>0</v>
      </c>
      <c r="S491" s="246">
        <v>0</v>
      </c>
      <c r="T491" s="247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48" t="s">
        <v>717</v>
      </c>
      <c r="AT491" s="248" t="s">
        <v>126</v>
      </c>
      <c r="AU491" s="248" t="s">
        <v>85</v>
      </c>
      <c r="AY491" s="17" t="s">
        <v>122</v>
      </c>
      <c r="BE491" s="249">
        <f>IF(N491="základní",J491,0)</f>
        <v>0</v>
      </c>
      <c r="BF491" s="249">
        <f>IF(N491="snížená",J491,0)</f>
        <v>0</v>
      </c>
      <c r="BG491" s="249">
        <f>IF(N491="zákl. přenesená",J491,0)</f>
        <v>0</v>
      </c>
      <c r="BH491" s="249">
        <f>IF(N491="sníž. přenesená",J491,0)</f>
        <v>0</v>
      </c>
      <c r="BI491" s="249">
        <f>IF(N491="nulová",J491,0)</f>
        <v>0</v>
      </c>
      <c r="BJ491" s="17" t="s">
        <v>33</v>
      </c>
      <c r="BK491" s="249">
        <f>ROUND(I491*H491,2)</f>
        <v>0</v>
      </c>
      <c r="BL491" s="17" t="s">
        <v>717</v>
      </c>
      <c r="BM491" s="248" t="s">
        <v>733</v>
      </c>
    </row>
    <row r="492" s="2" customFormat="1">
      <c r="A492" s="38"/>
      <c r="B492" s="39"/>
      <c r="C492" s="40"/>
      <c r="D492" s="252" t="s">
        <v>139</v>
      </c>
      <c r="E492" s="40"/>
      <c r="F492" s="273" t="s">
        <v>728</v>
      </c>
      <c r="G492" s="40"/>
      <c r="H492" s="40"/>
      <c r="I492" s="144"/>
      <c r="J492" s="40"/>
      <c r="K492" s="40"/>
      <c r="L492" s="44"/>
      <c r="M492" s="274"/>
      <c r="N492" s="275"/>
      <c r="O492" s="91"/>
      <c r="P492" s="91"/>
      <c r="Q492" s="91"/>
      <c r="R492" s="91"/>
      <c r="S492" s="91"/>
      <c r="T492" s="92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139</v>
      </c>
      <c r="AU492" s="17" t="s">
        <v>85</v>
      </c>
    </row>
    <row r="493" s="13" customFormat="1">
      <c r="A493" s="13"/>
      <c r="B493" s="250"/>
      <c r="C493" s="251"/>
      <c r="D493" s="252" t="s">
        <v>132</v>
      </c>
      <c r="E493" s="253" t="s">
        <v>1</v>
      </c>
      <c r="F493" s="254" t="s">
        <v>734</v>
      </c>
      <c r="G493" s="251"/>
      <c r="H493" s="255">
        <v>1</v>
      </c>
      <c r="I493" s="256"/>
      <c r="J493" s="251"/>
      <c r="K493" s="251"/>
      <c r="L493" s="257"/>
      <c r="M493" s="258"/>
      <c r="N493" s="259"/>
      <c r="O493" s="259"/>
      <c r="P493" s="259"/>
      <c r="Q493" s="259"/>
      <c r="R493" s="259"/>
      <c r="S493" s="259"/>
      <c r="T493" s="26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1" t="s">
        <v>132</v>
      </c>
      <c r="AU493" s="261" t="s">
        <v>85</v>
      </c>
      <c r="AV493" s="13" t="s">
        <v>85</v>
      </c>
      <c r="AW493" s="13" t="s">
        <v>32</v>
      </c>
      <c r="AX493" s="13" t="s">
        <v>76</v>
      </c>
      <c r="AY493" s="261" t="s">
        <v>122</v>
      </c>
    </row>
    <row r="494" s="14" customFormat="1">
      <c r="A494" s="14"/>
      <c r="B494" s="262"/>
      <c r="C494" s="263"/>
      <c r="D494" s="252" t="s">
        <v>132</v>
      </c>
      <c r="E494" s="264" t="s">
        <v>1</v>
      </c>
      <c r="F494" s="265" t="s">
        <v>133</v>
      </c>
      <c r="G494" s="263"/>
      <c r="H494" s="266">
        <v>1</v>
      </c>
      <c r="I494" s="267"/>
      <c r="J494" s="263"/>
      <c r="K494" s="263"/>
      <c r="L494" s="268"/>
      <c r="M494" s="269"/>
      <c r="N494" s="270"/>
      <c r="O494" s="270"/>
      <c r="P494" s="270"/>
      <c r="Q494" s="270"/>
      <c r="R494" s="270"/>
      <c r="S494" s="270"/>
      <c r="T494" s="271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72" t="s">
        <v>132</v>
      </c>
      <c r="AU494" s="272" t="s">
        <v>85</v>
      </c>
      <c r="AV494" s="14" t="s">
        <v>134</v>
      </c>
      <c r="AW494" s="14" t="s">
        <v>32</v>
      </c>
      <c r="AX494" s="14" t="s">
        <v>33</v>
      </c>
      <c r="AY494" s="272" t="s">
        <v>122</v>
      </c>
    </row>
    <row r="495" s="12" customFormat="1" ht="22.8" customHeight="1">
      <c r="A495" s="12"/>
      <c r="B495" s="220"/>
      <c r="C495" s="221"/>
      <c r="D495" s="222" t="s">
        <v>75</v>
      </c>
      <c r="E495" s="234" t="s">
        <v>141</v>
      </c>
      <c r="F495" s="234" t="s">
        <v>735</v>
      </c>
      <c r="G495" s="221"/>
      <c r="H495" s="221"/>
      <c r="I495" s="224"/>
      <c r="J495" s="235">
        <f>BK495</f>
        <v>0</v>
      </c>
      <c r="K495" s="221"/>
      <c r="L495" s="226"/>
      <c r="M495" s="227"/>
      <c r="N495" s="228"/>
      <c r="O495" s="228"/>
      <c r="P495" s="229">
        <f>SUM(P496:P511)</f>
        <v>0</v>
      </c>
      <c r="Q495" s="228"/>
      <c r="R495" s="229">
        <f>SUM(R496:R511)</f>
        <v>37.969409999999996</v>
      </c>
      <c r="S495" s="228"/>
      <c r="T495" s="230">
        <f>SUM(T496:T511)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31" t="s">
        <v>33</v>
      </c>
      <c r="AT495" s="232" t="s">
        <v>75</v>
      </c>
      <c r="AU495" s="232" t="s">
        <v>33</v>
      </c>
      <c r="AY495" s="231" t="s">
        <v>122</v>
      </c>
      <c r="BK495" s="233">
        <f>SUM(BK496:BK511)</f>
        <v>0</v>
      </c>
    </row>
    <row r="496" s="2" customFormat="1" ht="24" customHeight="1">
      <c r="A496" s="38"/>
      <c r="B496" s="39"/>
      <c r="C496" s="236" t="s">
        <v>736</v>
      </c>
      <c r="D496" s="236" t="s">
        <v>126</v>
      </c>
      <c r="E496" s="237" t="s">
        <v>737</v>
      </c>
      <c r="F496" s="238" t="s">
        <v>738</v>
      </c>
      <c r="G496" s="239" t="s">
        <v>223</v>
      </c>
      <c r="H496" s="240">
        <v>148.40000000000001</v>
      </c>
      <c r="I496" s="241"/>
      <c r="J496" s="242">
        <f>ROUND(I496*H496,2)</f>
        <v>0</v>
      </c>
      <c r="K496" s="243"/>
      <c r="L496" s="44"/>
      <c r="M496" s="244" t="s">
        <v>1</v>
      </c>
      <c r="N496" s="245" t="s">
        <v>41</v>
      </c>
      <c r="O496" s="91"/>
      <c r="P496" s="246">
        <f>O496*H496</f>
        <v>0</v>
      </c>
      <c r="Q496" s="246">
        <v>0.11519</v>
      </c>
      <c r="R496" s="246">
        <f>Q496*H496</f>
        <v>17.094196</v>
      </c>
      <c r="S496" s="246">
        <v>0</v>
      </c>
      <c r="T496" s="247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48" t="s">
        <v>134</v>
      </c>
      <c r="AT496" s="248" t="s">
        <v>126</v>
      </c>
      <c r="AU496" s="248" t="s">
        <v>85</v>
      </c>
      <c r="AY496" s="17" t="s">
        <v>122</v>
      </c>
      <c r="BE496" s="249">
        <f>IF(N496="základní",J496,0)</f>
        <v>0</v>
      </c>
      <c r="BF496" s="249">
        <f>IF(N496="snížená",J496,0)</f>
        <v>0</v>
      </c>
      <c r="BG496" s="249">
        <f>IF(N496="zákl. přenesená",J496,0)</f>
        <v>0</v>
      </c>
      <c r="BH496" s="249">
        <f>IF(N496="sníž. přenesená",J496,0)</f>
        <v>0</v>
      </c>
      <c r="BI496" s="249">
        <f>IF(N496="nulová",J496,0)</f>
        <v>0</v>
      </c>
      <c r="BJ496" s="17" t="s">
        <v>33</v>
      </c>
      <c r="BK496" s="249">
        <f>ROUND(I496*H496,2)</f>
        <v>0</v>
      </c>
      <c r="BL496" s="17" t="s">
        <v>134</v>
      </c>
      <c r="BM496" s="248" t="s">
        <v>739</v>
      </c>
    </row>
    <row r="497" s="13" customFormat="1">
      <c r="A497" s="13"/>
      <c r="B497" s="250"/>
      <c r="C497" s="251"/>
      <c r="D497" s="252" t="s">
        <v>132</v>
      </c>
      <c r="E497" s="253" t="s">
        <v>1</v>
      </c>
      <c r="F497" s="254" t="s">
        <v>740</v>
      </c>
      <c r="G497" s="251"/>
      <c r="H497" s="255">
        <v>148.40000000000001</v>
      </c>
      <c r="I497" s="256"/>
      <c r="J497" s="251"/>
      <c r="K497" s="251"/>
      <c r="L497" s="257"/>
      <c r="M497" s="258"/>
      <c r="N497" s="259"/>
      <c r="O497" s="259"/>
      <c r="P497" s="259"/>
      <c r="Q497" s="259"/>
      <c r="R497" s="259"/>
      <c r="S497" s="259"/>
      <c r="T497" s="26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61" t="s">
        <v>132</v>
      </c>
      <c r="AU497" s="261" t="s">
        <v>85</v>
      </c>
      <c r="AV497" s="13" t="s">
        <v>85</v>
      </c>
      <c r="AW497" s="13" t="s">
        <v>32</v>
      </c>
      <c r="AX497" s="13" t="s">
        <v>76</v>
      </c>
      <c r="AY497" s="261" t="s">
        <v>122</v>
      </c>
    </row>
    <row r="498" s="13" customFormat="1">
      <c r="A498" s="13"/>
      <c r="B498" s="250"/>
      <c r="C498" s="251"/>
      <c r="D498" s="252" t="s">
        <v>132</v>
      </c>
      <c r="E498" s="253" t="s">
        <v>1</v>
      </c>
      <c r="F498" s="254" t="s">
        <v>741</v>
      </c>
      <c r="G498" s="251"/>
      <c r="H498" s="255">
        <v>0</v>
      </c>
      <c r="I498" s="256"/>
      <c r="J498" s="251"/>
      <c r="K498" s="251"/>
      <c r="L498" s="257"/>
      <c r="M498" s="258"/>
      <c r="N498" s="259"/>
      <c r="O498" s="259"/>
      <c r="P498" s="259"/>
      <c r="Q498" s="259"/>
      <c r="R498" s="259"/>
      <c r="S498" s="259"/>
      <c r="T498" s="26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61" t="s">
        <v>132</v>
      </c>
      <c r="AU498" s="261" t="s">
        <v>85</v>
      </c>
      <c r="AV498" s="13" t="s">
        <v>85</v>
      </c>
      <c r="AW498" s="13" t="s">
        <v>32</v>
      </c>
      <c r="AX498" s="13" t="s">
        <v>76</v>
      </c>
      <c r="AY498" s="261" t="s">
        <v>122</v>
      </c>
    </row>
    <row r="499" s="14" customFormat="1">
      <c r="A499" s="14"/>
      <c r="B499" s="262"/>
      <c r="C499" s="263"/>
      <c r="D499" s="252" t="s">
        <v>132</v>
      </c>
      <c r="E499" s="264" t="s">
        <v>1</v>
      </c>
      <c r="F499" s="265" t="s">
        <v>133</v>
      </c>
      <c r="G499" s="263"/>
      <c r="H499" s="266">
        <v>148.40000000000001</v>
      </c>
      <c r="I499" s="267"/>
      <c r="J499" s="263"/>
      <c r="K499" s="263"/>
      <c r="L499" s="268"/>
      <c r="M499" s="269"/>
      <c r="N499" s="270"/>
      <c r="O499" s="270"/>
      <c r="P499" s="270"/>
      <c r="Q499" s="270"/>
      <c r="R499" s="270"/>
      <c r="S499" s="270"/>
      <c r="T499" s="27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72" t="s">
        <v>132</v>
      </c>
      <c r="AU499" s="272" t="s">
        <v>85</v>
      </c>
      <c r="AV499" s="14" t="s">
        <v>134</v>
      </c>
      <c r="AW499" s="14" t="s">
        <v>32</v>
      </c>
      <c r="AX499" s="14" t="s">
        <v>33</v>
      </c>
      <c r="AY499" s="272" t="s">
        <v>122</v>
      </c>
    </row>
    <row r="500" s="2" customFormat="1" ht="16.5" customHeight="1">
      <c r="A500" s="38"/>
      <c r="B500" s="39"/>
      <c r="C500" s="290" t="s">
        <v>742</v>
      </c>
      <c r="D500" s="290" t="s">
        <v>363</v>
      </c>
      <c r="E500" s="291" t="s">
        <v>743</v>
      </c>
      <c r="F500" s="292" t="s">
        <v>744</v>
      </c>
      <c r="G500" s="293" t="s">
        <v>223</v>
      </c>
      <c r="H500" s="294">
        <v>163.24000000000001</v>
      </c>
      <c r="I500" s="295"/>
      <c r="J500" s="296">
        <f>ROUND(I500*H500,2)</f>
        <v>0</v>
      </c>
      <c r="K500" s="297"/>
      <c r="L500" s="298"/>
      <c r="M500" s="299" t="s">
        <v>1</v>
      </c>
      <c r="N500" s="300" t="s">
        <v>41</v>
      </c>
      <c r="O500" s="91"/>
      <c r="P500" s="246">
        <f>O500*H500</f>
        <v>0</v>
      </c>
      <c r="Q500" s="246">
        <v>0.081000000000000003</v>
      </c>
      <c r="R500" s="246">
        <f>Q500*H500</f>
        <v>13.222440000000001</v>
      </c>
      <c r="S500" s="246">
        <v>0</v>
      </c>
      <c r="T500" s="247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48" t="s">
        <v>135</v>
      </c>
      <c r="AT500" s="248" t="s">
        <v>363</v>
      </c>
      <c r="AU500" s="248" t="s">
        <v>85</v>
      </c>
      <c r="AY500" s="17" t="s">
        <v>122</v>
      </c>
      <c r="BE500" s="249">
        <f>IF(N500="základní",J500,0)</f>
        <v>0</v>
      </c>
      <c r="BF500" s="249">
        <f>IF(N500="snížená",J500,0)</f>
        <v>0</v>
      </c>
      <c r="BG500" s="249">
        <f>IF(N500="zákl. přenesená",J500,0)</f>
        <v>0</v>
      </c>
      <c r="BH500" s="249">
        <f>IF(N500="sníž. přenesená",J500,0)</f>
        <v>0</v>
      </c>
      <c r="BI500" s="249">
        <f>IF(N500="nulová",J500,0)</f>
        <v>0</v>
      </c>
      <c r="BJ500" s="17" t="s">
        <v>33</v>
      </c>
      <c r="BK500" s="249">
        <f>ROUND(I500*H500,2)</f>
        <v>0</v>
      </c>
      <c r="BL500" s="17" t="s">
        <v>134</v>
      </c>
      <c r="BM500" s="248" t="s">
        <v>745</v>
      </c>
    </row>
    <row r="501" s="13" customFormat="1">
      <c r="A501" s="13"/>
      <c r="B501" s="250"/>
      <c r="C501" s="251"/>
      <c r="D501" s="252" t="s">
        <v>132</v>
      </c>
      <c r="E501" s="253" t="s">
        <v>1</v>
      </c>
      <c r="F501" s="254" t="s">
        <v>746</v>
      </c>
      <c r="G501" s="251"/>
      <c r="H501" s="255">
        <v>163.24000000000001</v>
      </c>
      <c r="I501" s="256"/>
      <c r="J501" s="251"/>
      <c r="K501" s="251"/>
      <c r="L501" s="257"/>
      <c r="M501" s="258"/>
      <c r="N501" s="259"/>
      <c r="O501" s="259"/>
      <c r="P501" s="259"/>
      <c r="Q501" s="259"/>
      <c r="R501" s="259"/>
      <c r="S501" s="259"/>
      <c r="T501" s="26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1" t="s">
        <v>132</v>
      </c>
      <c r="AU501" s="261" t="s">
        <v>85</v>
      </c>
      <c r="AV501" s="13" t="s">
        <v>85</v>
      </c>
      <c r="AW501" s="13" t="s">
        <v>32</v>
      </c>
      <c r="AX501" s="13" t="s">
        <v>33</v>
      </c>
      <c r="AY501" s="261" t="s">
        <v>122</v>
      </c>
    </row>
    <row r="502" s="2" customFormat="1" ht="24" customHeight="1">
      <c r="A502" s="38"/>
      <c r="B502" s="39"/>
      <c r="C502" s="236" t="s">
        <v>747</v>
      </c>
      <c r="D502" s="236" t="s">
        <v>126</v>
      </c>
      <c r="E502" s="237" t="s">
        <v>748</v>
      </c>
      <c r="F502" s="238" t="s">
        <v>749</v>
      </c>
      <c r="G502" s="239" t="s">
        <v>223</v>
      </c>
      <c r="H502" s="240">
        <v>52.600000000000001</v>
      </c>
      <c r="I502" s="241"/>
      <c r="J502" s="242">
        <f>ROUND(I502*H502,2)</f>
        <v>0</v>
      </c>
      <c r="K502" s="243"/>
      <c r="L502" s="44"/>
      <c r="M502" s="244" t="s">
        <v>1</v>
      </c>
      <c r="N502" s="245" t="s">
        <v>41</v>
      </c>
      <c r="O502" s="91"/>
      <c r="P502" s="246">
        <f>O502*H502</f>
        <v>0</v>
      </c>
      <c r="Q502" s="246">
        <v>0.095990000000000006</v>
      </c>
      <c r="R502" s="246">
        <f>Q502*H502</f>
        <v>5.0490740000000001</v>
      </c>
      <c r="S502" s="246">
        <v>0</v>
      </c>
      <c r="T502" s="247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48" t="s">
        <v>134</v>
      </c>
      <c r="AT502" s="248" t="s">
        <v>126</v>
      </c>
      <c r="AU502" s="248" t="s">
        <v>85</v>
      </c>
      <c r="AY502" s="17" t="s">
        <v>122</v>
      </c>
      <c r="BE502" s="249">
        <f>IF(N502="základní",J502,0)</f>
        <v>0</v>
      </c>
      <c r="BF502" s="249">
        <f>IF(N502="snížená",J502,0)</f>
        <v>0</v>
      </c>
      <c r="BG502" s="249">
        <f>IF(N502="zákl. přenesená",J502,0)</f>
        <v>0</v>
      </c>
      <c r="BH502" s="249">
        <f>IF(N502="sníž. přenesená",J502,0)</f>
        <v>0</v>
      </c>
      <c r="BI502" s="249">
        <f>IF(N502="nulová",J502,0)</f>
        <v>0</v>
      </c>
      <c r="BJ502" s="17" t="s">
        <v>33</v>
      </c>
      <c r="BK502" s="249">
        <f>ROUND(I502*H502,2)</f>
        <v>0</v>
      </c>
      <c r="BL502" s="17" t="s">
        <v>134</v>
      </c>
      <c r="BM502" s="248" t="s">
        <v>750</v>
      </c>
    </row>
    <row r="503" s="13" customFormat="1">
      <c r="A503" s="13"/>
      <c r="B503" s="250"/>
      <c r="C503" s="251"/>
      <c r="D503" s="252" t="s">
        <v>132</v>
      </c>
      <c r="E503" s="253" t="s">
        <v>1</v>
      </c>
      <c r="F503" s="254" t="s">
        <v>751</v>
      </c>
      <c r="G503" s="251"/>
      <c r="H503" s="255">
        <v>35.600000000000001</v>
      </c>
      <c r="I503" s="256"/>
      <c r="J503" s="251"/>
      <c r="K503" s="251"/>
      <c r="L503" s="257"/>
      <c r="M503" s="258"/>
      <c r="N503" s="259"/>
      <c r="O503" s="259"/>
      <c r="P503" s="259"/>
      <c r="Q503" s="259"/>
      <c r="R503" s="259"/>
      <c r="S503" s="259"/>
      <c r="T503" s="26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1" t="s">
        <v>132</v>
      </c>
      <c r="AU503" s="261" t="s">
        <v>85</v>
      </c>
      <c r="AV503" s="13" t="s">
        <v>85</v>
      </c>
      <c r="AW503" s="13" t="s">
        <v>32</v>
      </c>
      <c r="AX503" s="13" t="s">
        <v>76</v>
      </c>
      <c r="AY503" s="261" t="s">
        <v>122</v>
      </c>
    </row>
    <row r="504" s="13" customFormat="1">
      <c r="A504" s="13"/>
      <c r="B504" s="250"/>
      <c r="C504" s="251"/>
      <c r="D504" s="252" t="s">
        <v>132</v>
      </c>
      <c r="E504" s="253" t="s">
        <v>1</v>
      </c>
      <c r="F504" s="254" t="s">
        <v>752</v>
      </c>
      <c r="G504" s="251"/>
      <c r="H504" s="255">
        <v>17</v>
      </c>
      <c r="I504" s="256"/>
      <c r="J504" s="251"/>
      <c r="K504" s="251"/>
      <c r="L504" s="257"/>
      <c r="M504" s="258"/>
      <c r="N504" s="259"/>
      <c r="O504" s="259"/>
      <c r="P504" s="259"/>
      <c r="Q504" s="259"/>
      <c r="R504" s="259"/>
      <c r="S504" s="259"/>
      <c r="T504" s="26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61" t="s">
        <v>132</v>
      </c>
      <c r="AU504" s="261" t="s">
        <v>85</v>
      </c>
      <c r="AV504" s="13" t="s">
        <v>85</v>
      </c>
      <c r="AW504" s="13" t="s">
        <v>32</v>
      </c>
      <c r="AX504" s="13" t="s">
        <v>76</v>
      </c>
      <c r="AY504" s="261" t="s">
        <v>122</v>
      </c>
    </row>
    <row r="505" s="14" customFormat="1">
      <c r="A505" s="14"/>
      <c r="B505" s="262"/>
      <c r="C505" s="263"/>
      <c r="D505" s="252" t="s">
        <v>132</v>
      </c>
      <c r="E505" s="264" t="s">
        <v>1</v>
      </c>
      <c r="F505" s="265" t="s">
        <v>133</v>
      </c>
      <c r="G505" s="263"/>
      <c r="H505" s="266">
        <v>52.600000000000001</v>
      </c>
      <c r="I505" s="267"/>
      <c r="J505" s="263"/>
      <c r="K505" s="263"/>
      <c r="L505" s="268"/>
      <c r="M505" s="269"/>
      <c r="N505" s="270"/>
      <c r="O505" s="270"/>
      <c r="P505" s="270"/>
      <c r="Q505" s="270"/>
      <c r="R505" s="270"/>
      <c r="S505" s="270"/>
      <c r="T505" s="27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72" t="s">
        <v>132</v>
      </c>
      <c r="AU505" s="272" t="s">
        <v>85</v>
      </c>
      <c r="AV505" s="14" t="s">
        <v>134</v>
      </c>
      <c r="AW505" s="14" t="s">
        <v>32</v>
      </c>
      <c r="AX505" s="14" t="s">
        <v>33</v>
      </c>
      <c r="AY505" s="272" t="s">
        <v>122</v>
      </c>
    </row>
    <row r="506" s="2" customFormat="1" ht="16.5" customHeight="1">
      <c r="A506" s="38"/>
      <c r="B506" s="39"/>
      <c r="C506" s="290" t="s">
        <v>753</v>
      </c>
      <c r="D506" s="290" t="s">
        <v>363</v>
      </c>
      <c r="E506" s="291" t="s">
        <v>754</v>
      </c>
      <c r="F506" s="292" t="s">
        <v>755</v>
      </c>
      <c r="G506" s="293" t="s">
        <v>223</v>
      </c>
      <c r="H506" s="294">
        <v>57.859999999999999</v>
      </c>
      <c r="I506" s="295"/>
      <c r="J506" s="296">
        <f>ROUND(I506*H506,2)</f>
        <v>0</v>
      </c>
      <c r="K506" s="297"/>
      <c r="L506" s="298"/>
      <c r="M506" s="299" t="s">
        <v>1</v>
      </c>
      <c r="N506" s="300" t="s">
        <v>41</v>
      </c>
      <c r="O506" s="91"/>
      <c r="P506" s="246">
        <f>O506*H506</f>
        <v>0</v>
      </c>
      <c r="Q506" s="246">
        <v>0.044999999999999998</v>
      </c>
      <c r="R506" s="246">
        <f>Q506*H506</f>
        <v>2.6036999999999999</v>
      </c>
      <c r="S506" s="246">
        <v>0</v>
      </c>
      <c r="T506" s="247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48" t="s">
        <v>135</v>
      </c>
      <c r="AT506" s="248" t="s">
        <v>363</v>
      </c>
      <c r="AU506" s="248" t="s">
        <v>85</v>
      </c>
      <c r="AY506" s="17" t="s">
        <v>122</v>
      </c>
      <c r="BE506" s="249">
        <f>IF(N506="základní",J506,0)</f>
        <v>0</v>
      </c>
      <c r="BF506" s="249">
        <f>IF(N506="snížená",J506,0)</f>
        <v>0</v>
      </c>
      <c r="BG506" s="249">
        <f>IF(N506="zákl. přenesená",J506,0)</f>
        <v>0</v>
      </c>
      <c r="BH506" s="249">
        <f>IF(N506="sníž. přenesená",J506,0)</f>
        <v>0</v>
      </c>
      <c r="BI506" s="249">
        <f>IF(N506="nulová",J506,0)</f>
        <v>0</v>
      </c>
      <c r="BJ506" s="17" t="s">
        <v>33</v>
      </c>
      <c r="BK506" s="249">
        <f>ROUND(I506*H506,2)</f>
        <v>0</v>
      </c>
      <c r="BL506" s="17" t="s">
        <v>134</v>
      </c>
      <c r="BM506" s="248" t="s">
        <v>756</v>
      </c>
    </row>
    <row r="507" s="13" customFormat="1">
      <c r="A507" s="13"/>
      <c r="B507" s="250"/>
      <c r="C507" s="251"/>
      <c r="D507" s="252" t="s">
        <v>132</v>
      </c>
      <c r="E507" s="253" t="s">
        <v>1</v>
      </c>
      <c r="F507" s="254" t="s">
        <v>757</v>
      </c>
      <c r="G507" s="251"/>
      <c r="H507" s="255">
        <v>57.859999999999999</v>
      </c>
      <c r="I507" s="256"/>
      <c r="J507" s="251"/>
      <c r="K507" s="251"/>
      <c r="L507" s="257"/>
      <c r="M507" s="258"/>
      <c r="N507" s="259"/>
      <c r="O507" s="259"/>
      <c r="P507" s="259"/>
      <c r="Q507" s="259"/>
      <c r="R507" s="259"/>
      <c r="S507" s="259"/>
      <c r="T507" s="26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61" t="s">
        <v>132</v>
      </c>
      <c r="AU507" s="261" t="s">
        <v>85</v>
      </c>
      <c r="AV507" s="13" t="s">
        <v>85</v>
      </c>
      <c r="AW507" s="13" t="s">
        <v>32</v>
      </c>
      <c r="AX507" s="13" t="s">
        <v>33</v>
      </c>
      <c r="AY507" s="261" t="s">
        <v>122</v>
      </c>
    </row>
    <row r="508" s="2" customFormat="1" ht="16.5" customHeight="1">
      <c r="A508" s="38"/>
      <c r="B508" s="39"/>
      <c r="C508" s="236" t="s">
        <v>758</v>
      </c>
      <c r="D508" s="236" t="s">
        <v>126</v>
      </c>
      <c r="E508" s="237" t="s">
        <v>759</v>
      </c>
      <c r="F508" s="238" t="s">
        <v>760</v>
      </c>
      <c r="G508" s="239" t="s">
        <v>223</v>
      </c>
      <c r="H508" s="240">
        <v>189.19999999999999</v>
      </c>
      <c r="I508" s="241"/>
      <c r="J508" s="242">
        <f>ROUND(I508*H508,2)</f>
        <v>0</v>
      </c>
      <c r="K508" s="243"/>
      <c r="L508" s="44"/>
      <c r="M508" s="244" t="s">
        <v>1</v>
      </c>
      <c r="N508" s="245" t="s">
        <v>41</v>
      </c>
      <c r="O508" s="91"/>
      <c r="P508" s="246">
        <f>O508*H508</f>
        <v>0</v>
      </c>
      <c r="Q508" s="246">
        <v>0</v>
      </c>
      <c r="R508" s="246">
        <f>Q508*H508</f>
        <v>0</v>
      </c>
      <c r="S508" s="246">
        <v>0</v>
      </c>
      <c r="T508" s="247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48" t="s">
        <v>134</v>
      </c>
      <c r="AT508" s="248" t="s">
        <v>126</v>
      </c>
      <c r="AU508" s="248" t="s">
        <v>85</v>
      </c>
      <c r="AY508" s="17" t="s">
        <v>122</v>
      </c>
      <c r="BE508" s="249">
        <f>IF(N508="základní",J508,0)</f>
        <v>0</v>
      </c>
      <c r="BF508" s="249">
        <f>IF(N508="snížená",J508,0)</f>
        <v>0</v>
      </c>
      <c r="BG508" s="249">
        <f>IF(N508="zákl. přenesená",J508,0)</f>
        <v>0</v>
      </c>
      <c r="BH508" s="249">
        <f>IF(N508="sníž. přenesená",J508,0)</f>
        <v>0</v>
      </c>
      <c r="BI508" s="249">
        <f>IF(N508="nulová",J508,0)</f>
        <v>0</v>
      </c>
      <c r="BJ508" s="17" t="s">
        <v>33</v>
      </c>
      <c r="BK508" s="249">
        <f>ROUND(I508*H508,2)</f>
        <v>0</v>
      </c>
      <c r="BL508" s="17" t="s">
        <v>134</v>
      </c>
      <c r="BM508" s="248" t="s">
        <v>761</v>
      </c>
    </row>
    <row r="509" s="13" customFormat="1">
      <c r="A509" s="13"/>
      <c r="B509" s="250"/>
      <c r="C509" s="251"/>
      <c r="D509" s="252" t="s">
        <v>132</v>
      </c>
      <c r="E509" s="253" t="s">
        <v>1</v>
      </c>
      <c r="F509" s="254" t="s">
        <v>762</v>
      </c>
      <c r="G509" s="251"/>
      <c r="H509" s="255">
        <v>170.09999999999999</v>
      </c>
      <c r="I509" s="256"/>
      <c r="J509" s="251"/>
      <c r="K509" s="251"/>
      <c r="L509" s="257"/>
      <c r="M509" s="258"/>
      <c r="N509" s="259"/>
      <c r="O509" s="259"/>
      <c r="P509" s="259"/>
      <c r="Q509" s="259"/>
      <c r="R509" s="259"/>
      <c r="S509" s="259"/>
      <c r="T509" s="26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1" t="s">
        <v>132</v>
      </c>
      <c r="AU509" s="261" t="s">
        <v>85</v>
      </c>
      <c r="AV509" s="13" t="s">
        <v>85</v>
      </c>
      <c r="AW509" s="13" t="s">
        <v>32</v>
      </c>
      <c r="AX509" s="13" t="s">
        <v>76</v>
      </c>
      <c r="AY509" s="261" t="s">
        <v>122</v>
      </c>
    </row>
    <row r="510" s="13" customFormat="1">
      <c r="A510" s="13"/>
      <c r="B510" s="250"/>
      <c r="C510" s="251"/>
      <c r="D510" s="252" t="s">
        <v>132</v>
      </c>
      <c r="E510" s="253" t="s">
        <v>1</v>
      </c>
      <c r="F510" s="254" t="s">
        <v>763</v>
      </c>
      <c r="G510" s="251"/>
      <c r="H510" s="255">
        <v>19.100000000000001</v>
      </c>
      <c r="I510" s="256"/>
      <c r="J510" s="251"/>
      <c r="K510" s="251"/>
      <c r="L510" s="257"/>
      <c r="M510" s="258"/>
      <c r="N510" s="259"/>
      <c r="O510" s="259"/>
      <c r="P510" s="259"/>
      <c r="Q510" s="259"/>
      <c r="R510" s="259"/>
      <c r="S510" s="259"/>
      <c r="T510" s="26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1" t="s">
        <v>132</v>
      </c>
      <c r="AU510" s="261" t="s">
        <v>85</v>
      </c>
      <c r="AV510" s="13" t="s">
        <v>85</v>
      </c>
      <c r="AW510" s="13" t="s">
        <v>32</v>
      </c>
      <c r="AX510" s="13" t="s">
        <v>76</v>
      </c>
      <c r="AY510" s="261" t="s">
        <v>122</v>
      </c>
    </row>
    <row r="511" s="14" customFormat="1">
      <c r="A511" s="14"/>
      <c r="B511" s="262"/>
      <c r="C511" s="263"/>
      <c r="D511" s="252" t="s">
        <v>132</v>
      </c>
      <c r="E511" s="264" t="s">
        <v>1</v>
      </c>
      <c r="F511" s="265" t="s">
        <v>133</v>
      </c>
      <c r="G511" s="263"/>
      <c r="H511" s="266">
        <v>189.19999999999999</v>
      </c>
      <c r="I511" s="267"/>
      <c r="J511" s="263"/>
      <c r="K511" s="263"/>
      <c r="L511" s="268"/>
      <c r="M511" s="269"/>
      <c r="N511" s="270"/>
      <c r="O511" s="270"/>
      <c r="P511" s="270"/>
      <c r="Q511" s="270"/>
      <c r="R511" s="270"/>
      <c r="S511" s="270"/>
      <c r="T511" s="271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2" t="s">
        <v>132</v>
      </c>
      <c r="AU511" s="272" t="s">
        <v>85</v>
      </c>
      <c r="AV511" s="14" t="s">
        <v>134</v>
      </c>
      <c r="AW511" s="14" t="s">
        <v>32</v>
      </c>
      <c r="AX511" s="14" t="s">
        <v>33</v>
      </c>
      <c r="AY511" s="272" t="s">
        <v>122</v>
      </c>
    </row>
    <row r="512" s="12" customFormat="1" ht="22.8" customHeight="1">
      <c r="A512" s="12"/>
      <c r="B512" s="220"/>
      <c r="C512" s="221"/>
      <c r="D512" s="222" t="s">
        <v>75</v>
      </c>
      <c r="E512" s="234" t="s">
        <v>764</v>
      </c>
      <c r="F512" s="234" t="s">
        <v>765</v>
      </c>
      <c r="G512" s="221"/>
      <c r="H512" s="221"/>
      <c r="I512" s="224"/>
      <c r="J512" s="235">
        <f>BK512</f>
        <v>0</v>
      </c>
      <c r="K512" s="221"/>
      <c r="L512" s="226"/>
      <c r="M512" s="227"/>
      <c r="N512" s="228"/>
      <c r="O512" s="228"/>
      <c r="P512" s="229">
        <f>SUM(P513:P516)</f>
        <v>0</v>
      </c>
      <c r="Q512" s="228"/>
      <c r="R512" s="229">
        <f>SUM(R513:R516)</f>
        <v>0</v>
      </c>
      <c r="S512" s="228"/>
      <c r="T512" s="230">
        <f>SUM(T513:T516)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31" t="s">
        <v>33</v>
      </c>
      <c r="AT512" s="232" t="s">
        <v>75</v>
      </c>
      <c r="AU512" s="232" t="s">
        <v>33</v>
      </c>
      <c r="AY512" s="231" t="s">
        <v>122</v>
      </c>
      <c r="BK512" s="233">
        <f>SUM(BK513:BK516)</f>
        <v>0</v>
      </c>
    </row>
    <row r="513" s="2" customFormat="1" ht="24" customHeight="1">
      <c r="A513" s="38"/>
      <c r="B513" s="39"/>
      <c r="C513" s="236" t="s">
        <v>766</v>
      </c>
      <c r="D513" s="236" t="s">
        <v>126</v>
      </c>
      <c r="E513" s="237" t="s">
        <v>767</v>
      </c>
      <c r="F513" s="238" t="s">
        <v>768</v>
      </c>
      <c r="G513" s="239" t="s">
        <v>336</v>
      </c>
      <c r="H513" s="240">
        <v>255.34299999999999</v>
      </c>
      <c r="I513" s="241"/>
      <c r="J513" s="242">
        <f>ROUND(I513*H513,2)</f>
        <v>0</v>
      </c>
      <c r="K513" s="243"/>
      <c r="L513" s="44"/>
      <c r="M513" s="244" t="s">
        <v>1</v>
      </c>
      <c r="N513" s="245" t="s">
        <v>41</v>
      </c>
      <c r="O513" s="91"/>
      <c r="P513" s="246">
        <f>O513*H513</f>
        <v>0</v>
      </c>
      <c r="Q513" s="246">
        <v>0</v>
      </c>
      <c r="R513" s="246">
        <f>Q513*H513</f>
        <v>0</v>
      </c>
      <c r="S513" s="246">
        <v>0</v>
      </c>
      <c r="T513" s="247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48" t="s">
        <v>134</v>
      </c>
      <c r="AT513" s="248" t="s">
        <v>126</v>
      </c>
      <c r="AU513" s="248" t="s">
        <v>85</v>
      </c>
      <c r="AY513" s="17" t="s">
        <v>122</v>
      </c>
      <c r="BE513" s="249">
        <f>IF(N513="základní",J513,0)</f>
        <v>0</v>
      </c>
      <c r="BF513" s="249">
        <f>IF(N513="snížená",J513,0)</f>
        <v>0</v>
      </c>
      <c r="BG513" s="249">
        <f>IF(N513="zákl. přenesená",J513,0)</f>
        <v>0</v>
      </c>
      <c r="BH513" s="249">
        <f>IF(N513="sníž. přenesená",J513,0)</f>
        <v>0</v>
      </c>
      <c r="BI513" s="249">
        <f>IF(N513="nulová",J513,0)</f>
        <v>0</v>
      </c>
      <c r="BJ513" s="17" t="s">
        <v>33</v>
      </c>
      <c r="BK513" s="249">
        <f>ROUND(I513*H513,2)</f>
        <v>0</v>
      </c>
      <c r="BL513" s="17" t="s">
        <v>134</v>
      </c>
      <c r="BM513" s="248" t="s">
        <v>769</v>
      </c>
    </row>
    <row r="514" s="2" customFormat="1" ht="24" customHeight="1">
      <c r="A514" s="38"/>
      <c r="B514" s="39"/>
      <c r="C514" s="236" t="s">
        <v>770</v>
      </c>
      <c r="D514" s="236" t="s">
        <v>126</v>
      </c>
      <c r="E514" s="237" t="s">
        <v>771</v>
      </c>
      <c r="F514" s="238" t="s">
        <v>772</v>
      </c>
      <c r="G514" s="239" t="s">
        <v>336</v>
      </c>
      <c r="H514" s="240">
        <v>4851.5169999999998</v>
      </c>
      <c r="I514" s="241"/>
      <c r="J514" s="242">
        <f>ROUND(I514*H514,2)</f>
        <v>0</v>
      </c>
      <c r="K514" s="243"/>
      <c r="L514" s="44"/>
      <c r="M514" s="244" t="s">
        <v>1</v>
      </c>
      <c r="N514" s="245" t="s">
        <v>41</v>
      </c>
      <c r="O514" s="91"/>
      <c r="P514" s="246">
        <f>O514*H514</f>
        <v>0</v>
      </c>
      <c r="Q514" s="246">
        <v>0</v>
      </c>
      <c r="R514" s="246">
        <f>Q514*H514</f>
        <v>0</v>
      </c>
      <c r="S514" s="246">
        <v>0</v>
      </c>
      <c r="T514" s="247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48" t="s">
        <v>134</v>
      </c>
      <c r="AT514" s="248" t="s">
        <v>126</v>
      </c>
      <c r="AU514" s="248" t="s">
        <v>85</v>
      </c>
      <c r="AY514" s="17" t="s">
        <v>122</v>
      </c>
      <c r="BE514" s="249">
        <f>IF(N514="základní",J514,0)</f>
        <v>0</v>
      </c>
      <c r="BF514" s="249">
        <f>IF(N514="snížená",J514,0)</f>
        <v>0</v>
      </c>
      <c r="BG514" s="249">
        <f>IF(N514="zákl. přenesená",J514,0)</f>
        <v>0</v>
      </c>
      <c r="BH514" s="249">
        <f>IF(N514="sníž. přenesená",J514,0)</f>
        <v>0</v>
      </c>
      <c r="BI514" s="249">
        <f>IF(N514="nulová",J514,0)</f>
        <v>0</v>
      </c>
      <c r="BJ514" s="17" t="s">
        <v>33</v>
      </c>
      <c r="BK514" s="249">
        <f>ROUND(I514*H514,2)</f>
        <v>0</v>
      </c>
      <c r="BL514" s="17" t="s">
        <v>134</v>
      </c>
      <c r="BM514" s="248" t="s">
        <v>773</v>
      </c>
    </row>
    <row r="515" s="13" customFormat="1">
      <c r="A515" s="13"/>
      <c r="B515" s="250"/>
      <c r="C515" s="251"/>
      <c r="D515" s="252" t="s">
        <v>132</v>
      </c>
      <c r="E515" s="251"/>
      <c r="F515" s="254" t="s">
        <v>774</v>
      </c>
      <c r="G515" s="251"/>
      <c r="H515" s="255">
        <v>4851.5169999999998</v>
      </c>
      <c r="I515" s="256"/>
      <c r="J515" s="251"/>
      <c r="K515" s="251"/>
      <c r="L515" s="257"/>
      <c r="M515" s="258"/>
      <c r="N515" s="259"/>
      <c r="O515" s="259"/>
      <c r="P515" s="259"/>
      <c r="Q515" s="259"/>
      <c r="R515" s="259"/>
      <c r="S515" s="259"/>
      <c r="T515" s="26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61" t="s">
        <v>132</v>
      </c>
      <c r="AU515" s="261" t="s">
        <v>85</v>
      </c>
      <c r="AV515" s="13" t="s">
        <v>85</v>
      </c>
      <c r="AW515" s="13" t="s">
        <v>4</v>
      </c>
      <c r="AX515" s="13" t="s">
        <v>33</v>
      </c>
      <c r="AY515" s="261" t="s">
        <v>122</v>
      </c>
    </row>
    <row r="516" s="2" customFormat="1" ht="24" customHeight="1">
      <c r="A516" s="38"/>
      <c r="B516" s="39"/>
      <c r="C516" s="236" t="s">
        <v>775</v>
      </c>
      <c r="D516" s="236" t="s">
        <v>126</v>
      </c>
      <c r="E516" s="237" t="s">
        <v>776</v>
      </c>
      <c r="F516" s="238" t="s">
        <v>777</v>
      </c>
      <c r="G516" s="239" t="s">
        <v>336</v>
      </c>
      <c r="H516" s="240">
        <v>255.34299999999999</v>
      </c>
      <c r="I516" s="241"/>
      <c r="J516" s="242">
        <f>ROUND(I516*H516,2)</f>
        <v>0</v>
      </c>
      <c r="K516" s="243"/>
      <c r="L516" s="44"/>
      <c r="M516" s="244" t="s">
        <v>1</v>
      </c>
      <c r="N516" s="245" t="s">
        <v>41</v>
      </c>
      <c r="O516" s="91"/>
      <c r="P516" s="246">
        <f>O516*H516</f>
        <v>0</v>
      </c>
      <c r="Q516" s="246">
        <v>0</v>
      </c>
      <c r="R516" s="246">
        <f>Q516*H516</f>
        <v>0</v>
      </c>
      <c r="S516" s="246">
        <v>0</v>
      </c>
      <c r="T516" s="247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48" t="s">
        <v>134</v>
      </c>
      <c r="AT516" s="248" t="s">
        <v>126</v>
      </c>
      <c r="AU516" s="248" t="s">
        <v>85</v>
      </c>
      <c r="AY516" s="17" t="s">
        <v>122</v>
      </c>
      <c r="BE516" s="249">
        <f>IF(N516="základní",J516,0)</f>
        <v>0</v>
      </c>
      <c r="BF516" s="249">
        <f>IF(N516="snížená",J516,0)</f>
        <v>0</v>
      </c>
      <c r="BG516" s="249">
        <f>IF(N516="zákl. přenesená",J516,0)</f>
        <v>0</v>
      </c>
      <c r="BH516" s="249">
        <f>IF(N516="sníž. přenesená",J516,0)</f>
        <v>0</v>
      </c>
      <c r="BI516" s="249">
        <f>IF(N516="nulová",J516,0)</f>
        <v>0</v>
      </c>
      <c r="BJ516" s="17" t="s">
        <v>33</v>
      </c>
      <c r="BK516" s="249">
        <f>ROUND(I516*H516,2)</f>
        <v>0</v>
      </c>
      <c r="BL516" s="17" t="s">
        <v>134</v>
      </c>
      <c r="BM516" s="248" t="s">
        <v>778</v>
      </c>
    </row>
    <row r="517" s="12" customFormat="1" ht="22.8" customHeight="1">
      <c r="A517" s="12"/>
      <c r="B517" s="220"/>
      <c r="C517" s="221"/>
      <c r="D517" s="222" t="s">
        <v>75</v>
      </c>
      <c r="E517" s="234" t="s">
        <v>779</v>
      </c>
      <c r="F517" s="234" t="s">
        <v>780</v>
      </c>
      <c r="G517" s="221"/>
      <c r="H517" s="221"/>
      <c r="I517" s="224"/>
      <c r="J517" s="235">
        <f>BK517</f>
        <v>0</v>
      </c>
      <c r="K517" s="221"/>
      <c r="L517" s="226"/>
      <c r="M517" s="227"/>
      <c r="N517" s="228"/>
      <c r="O517" s="228"/>
      <c r="P517" s="229">
        <f>P518</f>
        <v>0</v>
      </c>
      <c r="Q517" s="228"/>
      <c r="R517" s="229">
        <f>R518</f>
        <v>0</v>
      </c>
      <c r="S517" s="228"/>
      <c r="T517" s="230">
        <f>T518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31" t="s">
        <v>33</v>
      </c>
      <c r="AT517" s="232" t="s">
        <v>75</v>
      </c>
      <c r="AU517" s="232" t="s">
        <v>33</v>
      </c>
      <c r="AY517" s="231" t="s">
        <v>122</v>
      </c>
      <c r="BK517" s="233">
        <f>BK518</f>
        <v>0</v>
      </c>
    </row>
    <row r="518" s="2" customFormat="1" ht="24" customHeight="1">
      <c r="A518" s="38"/>
      <c r="B518" s="39"/>
      <c r="C518" s="236" t="s">
        <v>781</v>
      </c>
      <c r="D518" s="236" t="s">
        <v>126</v>
      </c>
      <c r="E518" s="237" t="s">
        <v>782</v>
      </c>
      <c r="F518" s="238" t="s">
        <v>783</v>
      </c>
      <c r="G518" s="239" t="s">
        <v>336</v>
      </c>
      <c r="H518" s="240">
        <v>600.91899999999998</v>
      </c>
      <c r="I518" s="241"/>
      <c r="J518" s="242">
        <f>ROUND(I518*H518,2)</f>
        <v>0</v>
      </c>
      <c r="K518" s="243"/>
      <c r="L518" s="44"/>
      <c r="M518" s="244" t="s">
        <v>1</v>
      </c>
      <c r="N518" s="245" t="s">
        <v>41</v>
      </c>
      <c r="O518" s="91"/>
      <c r="P518" s="246">
        <f>O518*H518</f>
        <v>0</v>
      </c>
      <c r="Q518" s="246">
        <v>0</v>
      </c>
      <c r="R518" s="246">
        <f>Q518*H518</f>
        <v>0</v>
      </c>
      <c r="S518" s="246">
        <v>0</v>
      </c>
      <c r="T518" s="247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48" t="s">
        <v>134</v>
      </c>
      <c r="AT518" s="248" t="s">
        <v>126</v>
      </c>
      <c r="AU518" s="248" t="s">
        <v>85</v>
      </c>
      <c r="AY518" s="17" t="s">
        <v>122</v>
      </c>
      <c r="BE518" s="249">
        <f>IF(N518="základní",J518,0)</f>
        <v>0</v>
      </c>
      <c r="BF518" s="249">
        <f>IF(N518="snížená",J518,0)</f>
        <v>0</v>
      </c>
      <c r="BG518" s="249">
        <f>IF(N518="zákl. přenesená",J518,0)</f>
        <v>0</v>
      </c>
      <c r="BH518" s="249">
        <f>IF(N518="sníž. přenesená",J518,0)</f>
        <v>0</v>
      </c>
      <c r="BI518" s="249">
        <f>IF(N518="nulová",J518,0)</f>
        <v>0</v>
      </c>
      <c r="BJ518" s="17" t="s">
        <v>33</v>
      </c>
      <c r="BK518" s="249">
        <f>ROUND(I518*H518,2)</f>
        <v>0</v>
      </c>
      <c r="BL518" s="17" t="s">
        <v>134</v>
      </c>
      <c r="BM518" s="248" t="s">
        <v>784</v>
      </c>
    </row>
    <row r="519" s="12" customFormat="1" ht="25.92" customHeight="1">
      <c r="A519" s="12"/>
      <c r="B519" s="220"/>
      <c r="C519" s="221"/>
      <c r="D519" s="222" t="s">
        <v>75</v>
      </c>
      <c r="E519" s="223" t="s">
        <v>363</v>
      </c>
      <c r="F519" s="223" t="s">
        <v>785</v>
      </c>
      <c r="G519" s="221"/>
      <c r="H519" s="221"/>
      <c r="I519" s="224"/>
      <c r="J519" s="225">
        <f>BK519</f>
        <v>0</v>
      </c>
      <c r="K519" s="221"/>
      <c r="L519" s="226"/>
      <c r="M519" s="227"/>
      <c r="N519" s="228"/>
      <c r="O519" s="228"/>
      <c r="P519" s="229">
        <f>P520</f>
        <v>0</v>
      </c>
      <c r="Q519" s="228"/>
      <c r="R519" s="229">
        <f>R520</f>
        <v>0.001</v>
      </c>
      <c r="S519" s="228"/>
      <c r="T519" s="230">
        <f>T520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31" t="s">
        <v>345</v>
      </c>
      <c r="AT519" s="232" t="s">
        <v>75</v>
      </c>
      <c r="AU519" s="232" t="s">
        <v>76</v>
      </c>
      <c r="AY519" s="231" t="s">
        <v>122</v>
      </c>
      <c r="BK519" s="233">
        <f>BK520</f>
        <v>0</v>
      </c>
    </row>
    <row r="520" s="12" customFormat="1" ht="22.8" customHeight="1">
      <c r="A520" s="12"/>
      <c r="B520" s="220"/>
      <c r="C520" s="221"/>
      <c r="D520" s="222" t="s">
        <v>75</v>
      </c>
      <c r="E520" s="234" t="s">
        <v>786</v>
      </c>
      <c r="F520" s="234" t="s">
        <v>787</v>
      </c>
      <c r="G520" s="221"/>
      <c r="H520" s="221"/>
      <c r="I520" s="224"/>
      <c r="J520" s="235">
        <f>BK520</f>
        <v>0</v>
      </c>
      <c r="K520" s="221"/>
      <c r="L520" s="226"/>
      <c r="M520" s="227"/>
      <c r="N520" s="228"/>
      <c r="O520" s="228"/>
      <c r="P520" s="229">
        <f>SUM(P521:P538)</f>
        <v>0</v>
      </c>
      <c r="Q520" s="228"/>
      <c r="R520" s="229">
        <f>SUM(R521:R538)</f>
        <v>0.001</v>
      </c>
      <c r="S520" s="228"/>
      <c r="T520" s="230">
        <f>SUM(T521:T538)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31" t="s">
        <v>345</v>
      </c>
      <c r="AT520" s="232" t="s">
        <v>75</v>
      </c>
      <c r="AU520" s="232" t="s">
        <v>33</v>
      </c>
      <c r="AY520" s="231" t="s">
        <v>122</v>
      </c>
      <c r="BK520" s="233">
        <f>SUM(BK521:BK538)</f>
        <v>0</v>
      </c>
    </row>
    <row r="521" s="2" customFormat="1" ht="16.5" customHeight="1">
      <c r="A521" s="38"/>
      <c r="B521" s="39"/>
      <c r="C521" s="236" t="s">
        <v>788</v>
      </c>
      <c r="D521" s="236" t="s">
        <v>126</v>
      </c>
      <c r="E521" s="237" t="s">
        <v>789</v>
      </c>
      <c r="F521" s="238" t="s">
        <v>790</v>
      </c>
      <c r="G521" s="239" t="s">
        <v>394</v>
      </c>
      <c r="H521" s="240">
        <v>4</v>
      </c>
      <c r="I521" s="241"/>
      <c r="J521" s="242">
        <f>ROUND(I521*H521,2)</f>
        <v>0</v>
      </c>
      <c r="K521" s="243"/>
      <c r="L521" s="44"/>
      <c r="M521" s="244" t="s">
        <v>1</v>
      </c>
      <c r="N521" s="245" t="s">
        <v>41</v>
      </c>
      <c r="O521" s="91"/>
      <c r="P521" s="246">
        <f>O521*H521</f>
        <v>0</v>
      </c>
      <c r="Q521" s="246">
        <v>0.00025000000000000001</v>
      </c>
      <c r="R521" s="246">
        <f>Q521*H521</f>
        <v>0.001</v>
      </c>
      <c r="S521" s="246">
        <v>0</v>
      </c>
      <c r="T521" s="247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48" t="s">
        <v>717</v>
      </c>
      <c r="AT521" s="248" t="s">
        <v>126</v>
      </c>
      <c r="AU521" s="248" t="s">
        <v>85</v>
      </c>
      <c r="AY521" s="17" t="s">
        <v>122</v>
      </c>
      <c r="BE521" s="249">
        <f>IF(N521="základní",J521,0)</f>
        <v>0</v>
      </c>
      <c r="BF521" s="249">
        <f>IF(N521="snížená",J521,0)</f>
        <v>0</v>
      </c>
      <c r="BG521" s="249">
        <f>IF(N521="zákl. přenesená",J521,0)</f>
        <v>0</v>
      </c>
      <c r="BH521" s="249">
        <f>IF(N521="sníž. přenesená",J521,0)</f>
        <v>0</v>
      </c>
      <c r="BI521" s="249">
        <f>IF(N521="nulová",J521,0)</f>
        <v>0</v>
      </c>
      <c r="BJ521" s="17" t="s">
        <v>33</v>
      </c>
      <c r="BK521" s="249">
        <f>ROUND(I521*H521,2)</f>
        <v>0</v>
      </c>
      <c r="BL521" s="17" t="s">
        <v>717</v>
      </c>
      <c r="BM521" s="248" t="s">
        <v>791</v>
      </c>
    </row>
    <row r="522" s="13" customFormat="1">
      <c r="A522" s="13"/>
      <c r="B522" s="250"/>
      <c r="C522" s="251"/>
      <c r="D522" s="252" t="s">
        <v>132</v>
      </c>
      <c r="E522" s="253" t="s">
        <v>1</v>
      </c>
      <c r="F522" s="254" t="s">
        <v>792</v>
      </c>
      <c r="G522" s="251"/>
      <c r="H522" s="255">
        <v>4</v>
      </c>
      <c r="I522" s="256"/>
      <c r="J522" s="251"/>
      <c r="K522" s="251"/>
      <c r="L522" s="257"/>
      <c r="M522" s="258"/>
      <c r="N522" s="259"/>
      <c r="O522" s="259"/>
      <c r="P522" s="259"/>
      <c r="Q522" s="259"/>
      <c r="R522" s="259"/>
      <c r="S522" s="259"/>
      <c r="T522" s="26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61" t="s">
        <v>132</v>
      </c>
      <c r="AU522" s="261" t="s">
        <v>85</v>
      </c>
      <c r="AV522" s="13" t="s">
        <v>85</v>
      </c>
      <c r="AW522" s="13" t="s">
        <v>32</v>
      </c>
      <c r="AX522" s="13" t="s">
        <v>76</v>
      </c>
      <c r="AY522" s="261" t="s">
        <v>122</v>
      </c>
    </row>
    <row r="523" s="14" customFormat="1">
      <c r="A523" s="14"/>
      <c r="B523" s="262"/>
      <c r="C523" s="263"/>
      <c r="D523" s="252" t="s">
        <v>132</v>
      </c>
      <c r="E523" s="264" t="s">
        <v>1</v>
      </c>
      <c r="F523" s="265" t="s">
        <v>133</v>
      </c>
      <c r="G523" s="263"/>
      <c r="H523" s="266">
        <v>4</v>
      </c>
      <c r="I523" s="267"/>
      <c r="J523" s="263"/>
      <c r="K523" s="263"/>
      <c r="L523" s="268"/>
      <c r="M523" s="269"/>
      <c r="N523" s="270"/>
      <c r="O523" s="270"/>
      <c r="P523" s="270"/>
      <c r="Q523" s="270"/>
      <c r="R523" s="270"/>
      <c r="S523" s="270"/>
      <c r="T523" s="271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72" t="s">
        <v>132</v>
      </c>
      <c r="AU523" s="272" t="s">
        <v>85</v>
      </c>
      <c r="AV523" s="14" t="s">
        <v>134</v>
      </c>
      <c r="AW523" s="14" t="s">
        <v>32</v>
      </c>
      <c r="AX523" s="14" t="s">
        <v>33</v>
      </c>
      <c r="AY523" s="272" t="s">
        <v>122</v>
      </c>
    </row>
    <row r="524" s="2" customFormat="1" ht="24" customHeight="1">
      <c r="A524" s="38"/>
      <c r="B524" s="39"/>
      <c r="C524" s="290" t="s">
        <v>793</v>
      </c>
      <c r="D524" s="290" t="s">
        <v>363</v>
      </c>
      <c r="E524" s="291" t="s">
        <v>794</v>
      </c>
      <c r="F524" s="292" t="s">
        <v>795</v>
      </c>
      <c r="G524" s="293" t="s">
        <v>394</v>
      </c>
      <c r="H524" s="294">
        <v>1</v>
      </c>
      <c r="I524" s="295"/>
      <c r="J524" s="296">
        <f>ROUND(I524*H524,2)</f>
        <v>0</v>
      </c>
      <c r="K524" s="297"/>
      <c r="L524" s="298"/>
      <c r="M524" s="299" t="s">
        <v>1</v>
      </c>
      <c r="N524" s="300" t="s">
        <v>41</v>
      </c>
      <c r="O524" s="91"/>
      <c r="P524" s="246">
        <f>O524*H524</f>
        <v>0</v>
      </c>
      <c r="Q524" s="246">
        <v>0</v>
      </c>
      <c r="R524" s="246">
        <f>Q524*H524</f>
        <v>0</v>
      </c>
      <c r="S524" s="246">
        <v>0</v>
      </c>
      <c r="T524" s="247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48" t="s">
        <v>796</v>
      </c>
      <c r="AT524" s="248" t="s">
        <v>363</v>
      </c>
      <c r="AU524" s="248" t="s">
        <v>85</v>
      </c>
      <c r="AY524" s="17" t="s">
        <v>122</v>
      </c>
      <c r="BE524" s="249">
        <f>IF(N524="základní",J524,0)</f>
        <v>0</v>
      </c>
      <c r="BF524" s="249">
        <f>IF(N524="snížená",J524,0)</f>
        <v>0</v>
      </c>
      <c r="BG524" s="249">
        <f>IF(N524="zákl. přenesená",J524,0)</f>
        <v>0</v>
      </c>
      <c r="BH524" s="249">
        <f>IF(N524="sníž. přenesená",J524,0)</f>
        <v>0</v>
      </c>
      <c r="BI524" s="249">
        <f>IF(N524="nulová",J524,0)</f>
        <v>0</v>
      </c>
      <c r="BJ524" s="17" t="s">
        <v>33</v>
      </c>
      <c r="BK524" s="249">
        <f>ROUND(I524*H524,2)</f>
        <v>0</v>
      </c>
      <c r="BL524" s="17" t="s">
        <v>717</v>
      </c>
      <c r="BM524" s="248" t="s">
        <v>797</v>
      </c>
    </row>
    <row r="525" s="13" customFormat="1">
      <c r="A525" s="13"/>
      <c r="B525" s="250"/>
      <c r="C525" s="251"/>
      <c r="D525" s="252" t="s">
        <v>132</v>
      </c>
      <c r="E525" s="253" t="s">
        <v>1</v>
      </c>
      <c r="F525" s="254" t="s">
        <v>798</v>
      </c>
      <c r="G525" s="251"/>
      <c r="H525" s="255">
        <v>1</v>
      </c>
      <c r="I525" s="256"/>
      <c r="J525" s="251"/>
      <c r="K525" s="251"/>
      <c r="L525" s="257"/>
      <c r="M525" s="258"/>
      <c r="N525" s="259"/>
      <c r="O525" s="259"/>
      <c r="P525" s="259"/>
      <c r="Q525" s="259"/>
      <c r="R525" s="259"/>
      <c r="S525" s="259"/>
      <c r="T525" s="26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1" t="s">
        <v>132</v>
      </c>
      <c r="AU525" s="261" t="s">
        <v>85</v>
      </c>
      <c r="AV525" s="13" t="s">
        <v>85</v>
      </c>
      <c r="AW525" s="13" t="s">
        <v>32</v>
      </c>
      <c r="AX525" s="13" t="s">
        <v>76</v>
      </c>
      <c r="AY525" s="261" t="s">
        <v>122</v>
      </c>
    </row>
    <row r="526" s="14" customFormat="1">
      <c r="A526" s="14"/>
      <c r="B526" s="262"/>
      <c r="C526" s="263"/>
      <c r="D526" s="252" t="s">
        <v>132</v>
      </c>
      <c r="E526" s="264" t="s">
        <v>1</v>
      </c>
      <c r="F526" s="265" t="s">
        <v>133</v>
      </c>
      <c r="G526" s="263"/>
      <c r="H526" s="266">
        <v>1</v>
      </c>
      <c r="I526" s="267"/>
      <c r="J526" s="263"/>
      <c r="K526" s="263"/>
      <c r="L526" s="268"/>
      <c r="M526" s="269"/>
      <c r="N526" s="270"/>
      <c r="O526" s="270"/>
      <c r="P526" s="270"/>
      <c r="Q526" s="270"/>
      <c r="R526" s="270"/>
      <c r="S526" s="270"/>
      <c r="T526" s="27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72" t="s">
        <v>132</v>
      </c>
      <c r="AU526" s="272" t="s">
        <v>85</v>
      </c>
      <c r="AV526" s="14" t="s">
        <v>134</v>
      </c>
      <c r="AW526" s="14" t="s">
        <v>32</v>
      </c>
      <c r="AX526" s="14" t="s">
        <v>33</v>
      </c>
      <c r="AY526" s="272" t="s">
        <v>122</v>
      </c>
    </row>
    <row r="527" s="2" customFormat="1" ht="16.5" customHeight="1">
      <c r="A527" s="38"/>
      <c r="B527" s="39"/>
      <c r="C527" s="290" t="s">
        <v>799</v>
      </c>
      <c r="D527" s="290" t="s">
        <v>363</v>
      </c>
      <c r="E527" s="291" t="s">
        <v>800</v>
      </c>
      <c r="F527" s="292" t="s">
        <v>801</v>
      </c>
      <c r="G527" s="293" t="s">
        <v>394</v>
      </c>
      <c r="H527" s="294">
        <v>1</v>
      </c>
      <c r="I527" s="295"/>
      <c r="J527" s="296">
        <f>ROUND(I527*H527,2)</f>
        <v>0</v>
      </c>
      <c r="K527" s="297"/>
      <c r="L527" s="298"/>
      <c r="M527" s="299" t="s">
        <v>1</v>
      </c>
      <c r="N527" s="300" t="s">
        <v>41</v>
      </c>
      <c r="O527" s="91"/>
      <c r="P527" s="246">
        <f>O527*H527</f>
        <v>0</v>
      </c>
      <c r="Q527" s="246">
        <v>0</v>
      </c>
      <c r="R527" s="246">
        <f>Q527*H527</f>
        <v>0</v>
      </c>
      <c r="S527" s="246">
        <v>0</v>
      </c>
      <c r="T527" s="247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48" t="s">
        <v>796</v>
      </c>
      <c r="AT527" s="248" t="s">
        <v>363</v>
      </c>
      <c r="AU527" s="248" t="s">
        <v>85</v>
      </c>
      <c r="AY527" s="17" t="s">
        <v>122</v>
      </c>
      <c r="BE527" s="249">
        <f>IF(N527="základní",J527,0)</f>
        <v>0</v>
      </c>
      <c r="BF527" s="249">
        <f>IF(N527="snížená",J527,0)</f>
        <v>0</v>
      </c>
      <c r="BG527" s="249">
        <f>IF(N527="zákl. přenesená",J527,0)</f>
        <v>0</v>
      </c>
      <c r="BH527" s="249">
        <f>IF(N527="sníž. přenesená",J527,0)</f>
        <v>0</v>
      </c>
      <c r="BI527" s="249">
        <f>IF(N527="nulová",J527,0)</f>
        <v>0</v>
      </c>
      <c r="BJ527" s="17" t="s">
        <v>33</v>
      </c>
      <c r="BK527" s="249">
        <f>ROUND(I527*H527,2)</f>
        <v>0</v>
      </c>
      <c r="BL527" s="17" t="s">
        <v>717</v>
      </c>
      <c r="BM527" s="248" t="s">
        <v>802</v>
      </c>
    </row>
    <row r="528" s="13" customFormat="1">
      <c r="A528" s="13"/>
      <c r="B528" s="250"/>
      <c r="C528" s="251"/>
      <c r="D528" s="252" t="s">
        <v>132</v>
      </c>
      <c r="E528" s="253" t="s">
        <v>1</v>
      </c>
      <c r="F528" s="254" t="s">
        <v>798</v>
      </c>
      <c r="G528" s="251"/>
      <c r="H528" s="255">
        <v>1</v>
      </c>
      <c r="I528" s="256"/>
      <c r="J528" s="251"/>
      <c r="K528" s="251"/>
      <c r="L528" s="257"/>
      <c r="M528" s="258"/>
      <c r="N528" s="259"/>
      <c r="O528" s="259"/>
      <c r="P528" s="259"/>
      <c r="Q528" s="259"/>
      <c r="R528" s="259"/>
      <c r="S528" s="259"/>
      <c r="T528" s="26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1" t="s">
        <v>132</v>
      </c>
      <c r="AU528" s="261" t="s">
        <v>85</v>
      </c>
      <c r="AV528" s="13" t="s">
        <v>85</v>
      </c>
      <c r="AW528" s="13" t="s">
        <v>32</v>
      </c>
      <c r="AX528" s="13" t="s">
        <v>76</v>
      </c>
      <c r="AY528" s="261" t="s">
        <v>122</v>
      </c>
    </row>
    <row r="529" s="14" customFormat="1">
      <c r="A529" s="14"/>
      <c r="B529" s="262"/>
      <c r="C529" s="263"/>
      <c r="D529" s="252" t="s">
        <v>132</v>
      </c>
      <c r="E529" s="264" t="s">
        <v>1</v>
      </c>
      <c r="F529" s="265" t="s">
        <v>133</v>
      </c>
      <c r="G529" s="263"/>
      <c r="H529" s="266">
        <v>1</v>
      </c>
      <c r="I529" s="267"/>
      <c r="J529" s="263"/>
      <c r="K529" s="263"/>
      <c r="L529" s="268"/>
      <c r="M529" s="269"/>
      <c r="N529" s="270"/>
      <c r="O529" s="270"/>
      <c r="P529" s="270"/>
      <c r="Q529" s="270"/>
      <c r="R529" s="270"/>
      <c r="S529" s="270"/>
      <c r="T529" s="27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72" t="s">
        <v>132</v>
      </c>
      <c r="AU529" s="272" t="s">
        <v>85</v>
      </c>
      <c r="AV529" s="14" t="s">
        <v>134</v>
      </c>
      <c r="AW529" s="14" t="s">
        <v>32</v>
      </c>
      <c r="AX529" s="14" t="s">
        <v>33</v>
      </c>
      <c r="AY529" s="272" t="s">
        <v>122</v>
      </c>
    </row>
    <row r="530" s="2" customFormat="1" ht="24" customHeight="1">
      <c r="A530" s="38"/>
      <c r="B530" s="39"/>
      <c r="C530" s="290" t="s">
        <v>803</v>
      </c>
      <c r="D530" s="290" t="s">
        <v>363</v>
      </c>
      <c r="E530" s="291" t="s">
        <v>804</v>
      </c>
      <c r="F530" s="292" t="s">
        <v>805</v>
      </c>
      <c r="G530" s="293" t="s">
        <v>394</v>
      </c>
      <c r="H530" s="294">
        <v>1</v>
      </c>
      <c r="I530" s="295"/>
      <c r="J530" s="296">
        <f>ROUND(I530*H530,2)</f>
        <v>0</v>
      </c>
      <c r="K530" s="297"/>
      <c r="L530" s="298"/>
      <c r="M530" s="299" t="s">
        <v>1</v>
      </c>
      <c r="N530" s="300" t="s">
        <v>41</v>
      </c>
      <c r="O530" s="91"/>
      <c r="P530" s="246">
        <f>O530*H530</f>
        <v>0</v>
      </c>
      <c r="Q530" s="246">
        <v>0</v>
      </c>
      <c r="R530" s="246">
        <f>Q530*H530</f>
        <v>0</v>
      </c>
      <c r="S530" s="246">
        <v>0</v>
      </c>
      <c r="T530" s="247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48" t="s">
        <v>796</v>
      </c>
      <c r="AT530" s="248" t="s">
        <v>363</v>
      </c>
      <c r="AU530" s="248" t="s">
        <v>85</v>
      </c>
      <c r="AY530" s="17" t="s">
        <v>122</v>
      </c>
      <c r="BE530" s="249">
        <f>IF(N530="základní",J530,0)</f>
        <v>0</v>
      </c>
      <c r="BF530" s="249">
        <f>IF(N530="snížená",J530,0)</f>
        <v>0</v>
      </c>
      <c r="BG530" s="249">
        <f>IF(N530="zákl. přenesená",J530,0)</f>
        <v>0</v>
      </c>
      <c r="BH530" s="249">
        <f>IF(N530="sníž. přenesená",J530,0)</f>
        <v>0</v>
      </c>
      <c r="BI530" s="249">
        <f>IF(N530="nulová",J530,0)</f>
        <v>0</v>
      </c>
      <c r="BJ530" s="17" t="s">
        <v>33</v>
      </c>
      <c r="BK530" s="249">
        <f>ROUND(I530*H530,2)</f>
        <v>0</v>
      </c>
      <c r="BL530" s="17" t="s">
        <v>717</v>
      </c>
      <c r="BM530" s="248" t="s">
        <v>806</v>
      </c>
    </row>
    <row r="531" s="13" customFormat="1">
      <c r="A531" s="13"/>
      <c r="B531" s="250"/>
      <c r="C531" s="251"/>
      <c r="D531" s="252" t="s">
        <v>132</v>
      </c>
      <c r="E531" s="253" t="s">
        <v>1</v>
      </c>
      <c r="F531" s="254" t="s">
        <v>807</v>
      </c>
      <c r="G531" s="251"/>
      <c r="H531" s="255">
        <v>1</v>
      </c>
      <c r="I531" s="256"/>
      <c r="J531" s="251"/>
      <c r="K531" s="251"/>
      <c r="L531" s="257"/>
      <c r="M531" s="258"/>
      <c r="N531" s="259"/>
      <c r="O531" s="259"/>
      <c r="P531" s="259"/>
      <c r="Q531" s="259"/>
      <c r="R531" s="259"/>
      <c r="S531" s="259"/>
      <c r="T531" s="26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1" t="s">
        <v>132</v>
      </c>
      <c r="AU531" s="261" t="s">
        <v>85</v>
      </c>
      <c r="AV531" s="13" t="s">
        <v>85</v>
      </c>
      <c r="AW531" s="13" t="s">
        <v>32</v>
      </c>
      <c r="AX531" s="13" t="s">
        <v>76</v>
      </c>
      <c r="AY531" s="261" t="s">
        <v>122</v>
      </c>
    </row>
    <row r="532" s="14" customFormat="1">
      <c r="A532" s="14"/>
      <c r="B532" s="262"/>
      <c r="C532" s="263"/>
      <c r="D532" s="252" t="s">
        <v>132</v>
      </c>
      <c r="E532" s="264" t="s">
        <v>1</v>
      </c>
      <c r="F532" s="265" t="s">
        <v>133</v>
      </c>
      <c r="G532" s="263"/>
      <c r="H532" s="266">
        <v>1</v>
      </c>
      <c r="I532" s="267"/>
      <c r="J532" s="263"/>
      <c r="K532" s="263"/>
      <c r="L532" s="268"/>
      <c r="M532" s="269"/>
      <c r="N532" s="270"/>
      <c r="O532" s="270"/>
      <c r="P532" s="270"/>
      <c r="Q532" s="270"/>
      <c r="R532" s="270"/>
      <c r="S532" s="270"/>
      <c r="T532" s="27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72" t="s">
        <v>132</v>
      </c>
      <c r="AU532" s="272" t="s">
        <v>85</v>
      </c>
      <c r="AV532" s="14" t="s">
        <v>134</v>
      </c>
      <c r="AW532" s="14" t="s">
        <v>32</v>
      </c>
      <c r="AX532" s="14" t="s">
        <v>33</v>
      </c>
      <c r="AY532" s="272" t="s">
        <v>122</v>
      </c>
    </row>
    <row r="533" s="2" customFormat="1" ht="16.5" customHeight="1">
      <c r="A533" s="38"/>
      <c r="B533" s="39"/>
      <c r="C533" s="290" t="s">
        <v>808</v>
      </c>
      <c r="D533" s="290" t="s">
        <v>363</v>
      </c>
      <c r="E533" s="291" t="s">
        <v>809</v>
      </c>
      <c r="F533" s="292" t="s">
        <v>810</v>
      </c>
      <c r="G533" s="293" t="s">
        <v>394</v>
      </c>
      <c r="H533" s="294">
        <v>1</v>
      </c>
      <c r="I533" s="295"/>
      <c r="J533" s="296">
        <f>ROUND(I533*H533,2)</f>
        <v>0</v>
      </c>
      <c r="K533" s="297"/>
      <c r="L533" s="298"/>
      <c r="M533" s="299" t="s">
        <v>1</v>
      </c>
      <c r="N533" s="300" t="s">
        <v>41</v>
      </c>
      <c r="O533" s="91"/>
      <c r="P533" s="246">
        <f>O533*H533</f>
        <v>0</v>
      </c>
      <c r="Q533" s="246">
        <v>0</v>
      </c>
      <c r="R533" s="246">
        <f>Q533*H533</f>
        <v>0</v>
      </c>
      <c r="S533" s="246">
        <v>0</v>
      </c>
      <c r="T533" s="247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48" t="s">
        <v>796</v>
      </c>
      <c r="AT533" s="248" t="s">
        <v>363</v>
      </c>
      <c r="AU533" s="248" t="s">
        <v>85</v>
      </c>
      <c r="AY533" s="17" t="s">
        <v>122</v>
      </c>
      <c r="BE533" s="249">
        <f>IF(N533="základní",J533,0)</f>
        <v>0</v>
      </c>
      <c r="BF533" s="249">
        <f>IF(N533="snížená",J533,0)</f>
        <v>0</v>
      </c>
      <c r="BG533" s="249">
        <f>IF(N533="zákl. přenesená",J533,0)</f>
        <v>0</v>
      </c>
      <c r="BH533" s="249">
        <f>IF(N533="sníž. přenesená",J533,0)</f>
        <v>0</v>
      </c>
      <c r="BI533" s="249">
        <f>IF(N533="nulová",J533,0)</f>
        <v>0</v>
      </c>
      <c r="BJ533" s="17" t="s">
        <v>33</v>
      </c>
      <c r="BK533" s="249">
        <f>ROUND(I533*H533,2)</f>
        <v>0</v>
      </c>
      <c r="BL533" s="17" t="s">
        <v>717</v>
      </c>
      <c r="BM533" s="248" t="s">
        <v>811</v>
      </c>
    </row>
    <row r="534" s="13" customFormat="1">
      <c r="A534" s="13"/>
      <c r="B534" s="250"/>
      <c r="C534" s="251"/>
      <c r="D534" s="252" t="s">
        <v>132</v>
      </c>
      <c r="E534" s="253" t="s">
        <v>1</v>
      </c>
      <c r="F534" s="254" t="s">
        <v>807</v>
      </c>
      <c r="G534" s="251"/>
      <c r="H534" s="255">
        <v>1</v>
      </c>
      <c r="I534" s="256"/>
      <c r="J534" s="251"/>
      <c r="K534" s="251"/>
      <c r="L534" s="257"/>
      <c r="M534" s="258"/>
      <c r="N534" s="259"/>
      <c r="O534" s="259"/>
      <c r="P534" s="259"/>
      <c r="Q534" s="259"/>
      <c r="R534" s="259"/>
      <c r="S534" s="259"/>
      <c r="T534" s="26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61" t="s">
        <v>132</v>
      </c>
      <c r="AU534" s="261" t="s">
        <v>85</v>
      </c>
      <c r="AV534" s="13" t="s">
        <v>85</v>
      </c>
      <c r="AW534" s="13" t="s">
        <v>32</v>
      </c>
      <c r="AX534" s="13" t="s">
        <v>76</v>
      </c>
      <c r="AY534" s="261" t="s">
        <v>122</v>
      </c>
    </row>
    <row r="535" s="14" customFormat="1">
      <c r="A535" s="14"/>
      <c r="B535" s="262"/>
      <c r="C535" s="263"/>
      <c r="D535" s="252" t="s">
        <v>132</v>
      </c>
      <c r="E535" s="264" t="s">
        <v>1</v>
      </c>
      <c r="F535" s="265" t="s">
        <v>133</v>
      </c>
      <c r="G535" s="263"/>
      <c r="H535" s="266">
        <v>1</v>
      </c>
      <c r="I535" s="267"/>
      <c r="J535" s="263"/>
      <c r="K535" s="263"/>
      <c r="L535" s="268"/>
      <c r="M535" s="269"/>
      <c r="N535" s="270"/>
      <c r="O535" s="270"/>
      <c r="P535" s="270"/>
      <c r="Q535" s="270"/>
      <c r="R535" s="270"/>
      <c r="S535" s="270"/>
      <c r="T535" s="27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72" t="s">
        <v>132</v>
      </c>
      <c r="AU535" s="272" t="s">
        <v>85</v>
      </c>
      <c r="AV535" s="14" t="s">
        <v>134</v>
      </c>
      <c r="AW535" s="14" t="s">
        <v>32</v>
      </c>
      <c r="AX535" s="14" t="s">
        <v>33</v>
      </c>
      <c r="AY535" s="272" t="s">
        <v>122</v>
      </c>
    </row>
    <row r="536" s="2" customFormat="1" ht="16.5" customHeight="1">
      <c r="A536" s="38"/>
      <c r="B536" s="39"/>
      <c r="C536" s="290" t="s">
        <v>812</v>
      </c>
      <c r="D536" s="290" t="s">
        <v>363</v>
      </c>
      <c r="E536" s="291" t="s">
        <v>813</v>
      </c>
      <c r="F536" s="292" t="s">
        <v>814</v>
      </c>
      <c r="G536" s="293" t="s">
        <v>223</v>
      </c>
      <c r="H536" s="294">
        <v>8</v>
      </c>
      <c r="I536" s="295"/>
      <c r="J536" s="296">
        <f>ROUND(I536*H536,2)</f>
        <v>0</v>
      </c>
      <c r="K536" s="297"/>
      <c r="L536" s="298"/>
      <c r="M536" s="299" t="s">
        <v>1</v>
      </c>
      <c r="N536" s="300" t="s">
        <v>41</v>
      </c>
      <c r="O536" s="91"/>
      <c r="P536" s="246">
        <f>O536*H536</f>
        <v>0</v>
      </c>
      <c r="Q536" s="246">
        <v>0</v>
      </c>
      <c r="R536" s="246">
        <f>Q536*H536</f>
        <v>0</v>
      </c>
      <c r="S536" s="246">
        <v>0</v>
      </c>
      <c r="T536" s="247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48" t="s">
        <v>796</v>
      </c>
      <c r="AT536" s="248" t="s">
        <v>363</v>
      </c>
      <c r="AU536" s="248" t="s">
        <v>85</v>
      </c>
      <c r="AY536" s="17" t="s">
        <v>122</v>
      </c>
      <c r="BE536" s="249">
        <f>IF(N536="základní",J536,0)</f>
        <v>0</v>
      </c>
      <c r="BF536" s="249">
        <f>IF(N536="snížená",J536,0)</f>
        <v>0</v>
      </c>
      <c r="BG536" s="249">
        <f>IF(N536="zákl. přenesená",J536,0)</f>
        <v>0</v>
      </c>
      <c r="BH536" s="249">
        <f>IF(N536="sníž. přenesená",J536,0)</f>
        <v>0</v>
      </c>
      <c r="BI536" s="249">
        <f>IF(N536="nulová",J536,0)</f>
        <v>0</v>
      </c>
      <c r="BJ536" s="17" t="s">
        <v>33</v>
      </c>
      <c r="BK536" s="249">
        <f>ROUND(I536*H536,2)</f>
        <v>0</v>
      </c>
      <c r="BL536" s="17" t="s">
        <v>717</v>
      </c>
      <c r="BM536" s="248" t="s">
        <v>815</v>
      </c>
    </row>
    <row r="537" s="2" customFormat="1">
      <c r="A537" s="38"/>
      <c r="B537" s="39"/>
      <c r="C537" s="40"/>
      <c r="D537" s="252" t="s">
        <v>139</v>
      </c>
      <c r="E537" s="40"/>
      <c r="F537" s="273" t="s">
        <v>816</v>
      </c>
      <c r="G537" s="40"/>
      <c r="H537" s="40"/>
      <c r="I537" s="144"/>
      <c r="J537" s="40"/>
      <c r="K537" s="40"/>
      <c r="L537" s="44"/>
      <c r="M537" s="274"/>
      <c r="N537" s="275"/>
      <c r="O537" s="91"/>
      <c r="P537" s="91"/>
      <c r="Q537" s="91"/>
      <c r="R537" s="91"/>
      <c r="S537" s="91"/>
      <c r="T537" s="92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139</v>
      </c>
      <c r="AU537" s="17" t="s">
        <v>85</v>
      </c>
    </row>
    <row r="538" s="13" customFormat="1">
      <c r="A538" s="13"/>
      <c r="B538" s="250"/>
      <c r="C538" s="251"/>
      <c r="D538" s="252" t="s">
        <v>132</v>
      </c>
      <c r="E538" s="253" t="s">
        <v>1</v>
      </c>
      <c r="F538" s="254" t="s">
        <v>817</v>
      </c>
      <c r="G538" s="251"/>
      <c r="H538" s="255">
        <v>8</v>
      </c>
      <c r="I538" s="256"/>
      <c r="J538" s="251"/>
      <c r="K538" s="251"/>
      <c r="L538" s="257"/>
      <c r="M538" s="301"/>
      <c r="N538" s="302"/>
      <c r="O538" s="302"/>
      <c r="P538" s="302"/>
      <c r="Q538" s="302"/>
      <c r="R538" s="302"/>
      <c r="S538" s="302"/>
      <c r="T538" s="30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1" t="s">
        <v>132</v>
      </c>
      <c r="AU538" s="261" t="s">
        <v>85</v>
      </c>
      <c r="AV538" s="13" t="s">
        <v>85</v>
      </c>
      <c r="AW538" s="13" t="s">
        <v>32</v>
      </c>
      <c r="AX538" s="13" t="s">
        <v>33</v>
      </c>
      <c r="AY538" s="261" t="s">
        <v>122</v>
      </c>
    </row>
    <row r="539" s="2" customFormat="1" ht="6.96" customHeight="1">
      <c r="A539" s="38"/>
      <c r="B539" s="66"/>
      <c r="C539" s="67"/>
      <c r="D539" s="67"/>
      <c r="E539" s="67"/>
      <c r="F539" s="67"/>
      <c r="G539" s="67"/>
      <c r="H539" s="67"/>
      <c r="I539" s="183"/>
      <c r="J539" s="67"/>
      <c r="K539" s="67"/>
      <c r="L539" s="44"/>
      <c r="M539" s="38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</row>
  </sheetData>
  <sheetProtection sheet="1" autoFilter="0" formatColumns="0" formatRows="0" objects="1" scenarios="1" spinCount="100000" saltValue="523j4ZEjb99dUjtT+jqNSffI1UgYVH8MfszyWBbHw+qcCDmtpbMNByCfjTu8M6tzquVjHnzrx5kHO8XhbtNFEw==" hashValue="RG3k8ONixUoIcUtWs6vTk+4+UL0J2ly06IvkWgj/xWS9/mO5ew8kH46JWDtUB6JPZmDVrWENSFg3xnFqleQo0Q==" algorithmName="SHA-512" password="CC35"/>
  <autoFilter ref="C127:K538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92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25.5" customHeight="1">
      <c r="B7" s="20"/>
      <c r="E7" s="143" t="str">
        <f>'Rekapitulace stavby'!K6</f>
        <v>Umístění akumulačních podzemních nádrží na zachytávání srážkových vod a jejich opětovné využití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818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31</v>
      </c>
      <c r="G12" s="38"/>
      <c r="H12" s="38"/>
      <c r="I12" s="147" t="s">
        <v>22</v>
      </c>
      <c r="J12" s="148" t="str">
        <f>'Rekapitulace stavby'!AN8</f>
        <v>9. 12. 2019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Výzkumný ústav rostlinné výroby, v. v. i.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ROUND(J126, 0)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ROUND((SUM(BE126:BE300)),  0)</f>
        <v>0</v>
      </c>
      <c r="G33" s="38"/>
      <c r="H33" s="38"/>
      <c r="I33" s="162">
        <v>0.20999999999999999</v>
      </c>
      <c r="J33" s="161">
        <f>ROUND(((SUM(BE126:BE300))*I33),  0)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ROUND((SUM(BF126:BF300)),  0)</f>
        <v>0</v>
      </c>
      <c r="G34" s="38"/>
      <c r="H34" s="38"/>
      <c r="I34" s="162">
        <v>0.14999999999999999</v>
      </c>
      <c r="J34" s="161">
        <f>ROUND(((SUM(BF126:BF300))*I34),  0)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ROUND((SUM(BG126:BG300)),  0)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ROUND((SUM(BH126:BH300)),  0)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ROUND((SUM(BI126:BI300)),  0)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5" customHeight="1">
      <c r="A85" s="38"/>
      <c r="B85" s="39"/>
      <c r="C85" s="40"/>
      <c r="D85" s="40"/>
      <c r="E85" s="187" t="str">
        <f>E7</f>
        <v>Umístění akumulačních podzemních nádrží na zachytávání srážkových vod a jejich opětovné využití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Elektroinstalace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9. 12. 2019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Výzkumný ústav rostlinné výroby, v. v. i.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96</v>
      </c>
      <c r="D94" s="189"/>
      <c r="E94" s="189"/>
      <c r="F94" s="189"/>
      <c r="G94" s="189"/>
      <c r="H94" s="189"/>
      <c r="I94" s="190"/>
      <c r="J94" s="191" t="s">
        <v>97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98</v>
      </c>
      <c r="D96" s="40"/>
      <c r="E96" s="40"/>
      <c r="F96" s="40"/>
      <c r="G96" s="40"/>
      <c r="H96" s="40"/>
      <c r="I96" s="144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93"/>
      <c r="C97" s="194"/>
      <c r="D97" s="195" t="s">
        <v>186</v>
      </c>
      <c r="E97" s="196"/>
      <c r="F97" s="196"/>
      <c r="G97" s="196"/>
      <c r="H97" s="196"/>
      <c r="I97" s="197"/>
      <c r="J97" s="198">
        <f>J127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187</v>
      </c>
      <c r="E98" s="203"/>
      <c r="F98" s="203"/>
      <c r="G98" s="203"/>
      <c r="H98" s="203"/>
      <c r="I98" s="204"/>
      <c r="J98" s="205">
        <f>J128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193</v>
      </c>
      <c r="E99" s="203"/>
      <c r="F99" s="203"/>
      <c r="G99" s="203"/>
      <c r="H99" s="203"/>
      <c r="I99" s="204"/>
      <c r="J99" s="205">
        <f>J138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194</v>
      </c>
      <c r="E100" s="203"/>
      <c r="F100" s="203"/>
      <c r="G100" s="203"/>
      <c r="H100" s="203"/>
      <c r="I100" s="204"/>
      <c r="J100" s="205">
        <f>J231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195</v>
      </c>
      <c r="E101" s="203"/>
      <c r="F101" s="203"/>
      <c r="G101" s="203"/>
      <c r="H101" s="203"/>
      <c r="I101" s="204"/>
      <c r="J101" s="205">
        <f>J235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3"/>
      <c r="C102" s="194"/>
      <c r="D102" s="195" t="s">
        <v>819</v>
      </c>
      <c r="E102" s="196"/>
      <c r="F102" s="196"/>
      <c r="G102" s="196"/>
      <c r="H102" s="196"/>
      <c r="I102" s="197"/>
      <c r="J102" s="198">
        <f>J237</f>
        <v>0</v>
      </c>
      <c r="K102" s="194"/>
      <c r="L102" s="19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0"/>
      <c r="C103" s="201"/>
      <c r="D103" s="202" t="s">
        <v>820</v>
      </c>
      <c r="E103" s="203"/>
      <c r="F103" s="203"/>
      <c r="G103" s="203"/>
      <c r="H103" s="203"/>
      <c r="I103" s="204"/>
      <c r="J103" s="205">
        <f>J238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3"/>
      <c r="C104" s="194"/>
      <c r="D104" s="195" t="s">
        <v>196</v>
      </c>
      <c r="E104" s="196"/>
      <c r="F104" s="196"/>
      <c r="G104" s="196"/>
      <c r="H104" s="196"/>
      <c r="I104" s="197"/>
      <c r="J104" s="198">
        <f>J255</f>
        <v>0</v>
      </c>
      <c r="K104" s="194"/>
      <c r="L104" s="19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0"/>
      <c r="C105" s="201"/>
      <c r="D105" s="202" t="s">
        <v>821</v>
      </c>
      <c r="E105" s="203"/>
      <c r="F105" s="203"/>
      <c r="G105" s="203"/>
      <c r="H105" s="203"/>
      <c r="I105" s="204"/>
      <c r="J105" s="205">
        <f>J256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822</v>
      </c>
      <c r="E106" s="203"/>
      <c r="F106" s="203"/>
      <c r="G106" s="203"/>
      <c r="H106" s="203"/>
      <c r="I106" s="204"/>
      <c r="J106" s="205">
        <f>J264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183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186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5" customHeight="1">
      <c r="A116" s="38"/>
      <c r="B116" s="39"/>
      <c r="C116" s="40"/>
      <c r="D116" s="40"/>
      <c r="E116" s="187" t="str">
        <f>E7</f>
        <v>Umístění akumulačních podzemních nádrží na zachytávání srážkových vod a jejich opětovné využití</v>
      </c>
      <c r="F116" s="32"/>
      <c r="G116" s="32"/>
      <c r="H116" s="32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93</v>
      </c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02 - Elektroinstalace</v>
      </c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147" t="s">
        <v>22</v>
      </c>
      <c r="J120" s="79" t="str">
        <f>IF(J12="","",J12)</f>
        <v>9. 12. 2019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Výzkumný ústav rostlinné výroby, v. v. i.</v>
      </c>
      <c r="G122" s="40"/>
      <c r="H122" s="40"/>
      <c r="I122" s="147" t="s">
        <v>30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147" t="s">
        <v>34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7"/>
      <c r="B125" s="208"/>
      <c r="C125" s="209" t="s">
        <v>107</v>
      </c>
      <c r="D125" s="210" t="s">
        <v>61</v>
      </c>
      <c r="E125" s="210" t="s">
        <v>57</v>
      </c>
      <c r="F125" s="210" t="s">
        <v>58</v>
      </c>
      <c r="G125" s="210" t="s">
        <v>108</v>
      </c>
      <c r="H125" s="210" t="s">
        <v>109</v>
      </c>
      <c r="I125" s="211" t="s">
        <v>110</v>
      </c>
      <c r="J125" s="212" t="s">
        <v>97</v>
      </c>
      <c r="K125" s="213" t="s">
        <v>111</v>
      </c>
      <c r="L125" s="214"/>
      <c r="M125" s="100" t="s">
        <v>1</v>
      </c>
      <c r="N125" s="101" t="s">
        <v>40</v>
      </c>
      <c r="O125" s="101" t="s">
        <v>112</v>
      </c>
      <c r="P125" s="101" t="s">
        <v>113</v>
      </c>
      <c r="Q125" s="101" t="s">
        <v>114</v>
      </c>
      <c r="R125" s="101" t="s">
        <v>115</v>
      </c>
      <c r="S125" s="101" t="s">
        <v>116</v>
      </c>
      <c r="T125" s="102" t="s">
        <v>117</v>
      </c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/>
    </row>
    <row r="126" s="2" customFormat="1" ht="22.8" customHeight="1">
      <c r="A126" s="38"/>
      <c r="B126" s="39"/>
      <c r="C126" s="107" t="s">
        <v>118</v>
      </c>
      <c r="D126" s="40"/>
      <c r="E126" s="40"/>
      <c r="F126" s="40"/>
      <c r="G126" s="40"/>
      <c r="H126" s="40"/>
      <c r="I126" s="144"/>
      <c r="J126" s="215">
        <f>BK126</f>
        <v>0</v>
      </c>
      <c r="K126" s="40"/>
      <c r="L126" s="44"/>
      <c r="M126" s="103"/>
      <c r="N126" s="216"/>
      <c r="O126" s="104"/>
      <c r="P126" s="217">
        <f>P127+P237+P255</f>
        <v>0</v>
      </c>
      <c r="Q126" s="104"/>
      <c r="R126" s="217">
        <f>R127+R237+R255</f>
        <v>41.791340000000005</v>
      </c>
      <c r="S126" s="104"/>
      <c r="T126" s="218">
        <f>T127+T237+T255</f>
        <v>2.1178000000000003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99</v>
      </c>
      <c r="BK126" s="219">
        <f>BK127+BK237+BK255</f>
        <v>0</v>
      </c>
    </row>
    <row r="127" s="12" customFormat="1" ht="25.92" customHeight="1">
      <c r="A127" s="12"/>
      <c r="B127" s="220"/>
      <c r="C127" s="221"/>
      <c r="D127" s="222" t="s">
        <v>75</v>
      </c>
      <c r="E127" s="223" t="s">
        <v>198</v>
      </c>
      <c r="F127" s="223" t="s">
        <v>199</v>
      </c>
      <c r="G127" s="221"/>
      <c r="H127" s="221"/>
      <c r="I127" s="224"/>
      <c r="J127" s="225">
        <f>BK127</f>
        <v>0</v>
      </c>
      <c r="K127" s="221"/>
      <c r="L127" s="226"/>
      <c r="M127" s="227"/>
      <c r="N127" s="228"/>
      <c r="O127" s="228"/>
      <c r="P127" s="229">
        <f>P128+P138+P231+P235</f>
        <v>0</v>
      </c>
      <c r="Q127" s="228"/>
      <c r="R127" s="229">
        <f>R128+R138+R231+R235</f>
        <v>0</v>
      </c>
      <c r="S127" s="228"/>
      <c r="T127" s="230">
        <f>T128+T138+T231+T235</f>
        <v>2.1178000000000003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33</v>
      </c>
      <c r="AT127" s="232" t="s">
        <v>75</v>
      </c>
      <c r="AU127" s="232" t="s">
        <v>76</v>
      </c>
      <c r="AY127" s="231" t="s">
        <v>122</v>
      </c>
      <c r="BK127" s="233">
        <f>BK128+BK138+BK231+BK235</f>
        <v>0</v>
      </c>
    </row>
    <row r="128" s="12" customFormat="1" ht="22.8" customHeight="1">
      <c r="A128" s="12"/>
      <c r="B128" s="220"/>
      <c r="C128" s="221"/>
      <c r="D128" s="222" t="s">
        <v>75</v>
      </c>
      <c r="E128" s="234" t="s">
        <v>33</v>
      </c>
      <c r="F128" s="234" t="s">
        <v>200</v>
      </c>
      <c r="G128" s="221"/>
      <c r="H128" s="221"/>
      <c r="I128" s="224"/>
      <c r="J128" s="235">
        <f>BK128</f>
        <v>0</v>
      </c>
      <c r="K128" s="221"/>
      <c r="L128" s="226"/>
      <c r="M128" s="227"/>
      <c r="N128" s="228"/>
      <c r="O128" s="228"/>
      <c r="P128" s="229">
        <f>SUM(P129:P137)</f>
        <v>0</v>
      </c>
      <c r="Q128" s="228"/>
      <c r="R128" s="229">
        <f>SUM(R129:R137)</f>
        <v>0</v>
      </c>
      <c r="S128" s="228"/>
      <c r="T128" s="230">
        <f>SUM(T129:T137)</f>
        <v>0.97999999999999998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1" t="s">
        <v>33</v>
      </c>
      <c r="AT128" s="232" t="s">
        <v>75</v>
      </c>
      <c r="AU128" s="232" t="s">
        <v>33</v>
      </c>
      <c r="AY128" s="231" t="s">
        <v>122</v>
      </c>
      <c r="BK128" s="233">
        <f>SUM(BK129:BK137)</f>
        <v>0</v>
      </c>
    </row>
    <row r="129" s="2" customFormat="1" ht="24" customHeight="1">
      <c r="A129" s="38"/>
      <c r="B129" s="39"/>
      <c r="C129" s="236" t="s">
        <v>151</v>
      </c>
      <c r="D129" s="236" t="s">
        <v>126</v>
      </c>
      <c r="E129" s="237" t="s">
        <v>823</v>
      </c>
      <c r="F129" s="238" t="s">
        <v>824</v>
      </c>
      <c r="G129" s="239" t="s">
        <v>203</v>
      </c>
      <c r="H129" s="240">
        <v>10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41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0.098000000000000004</v>
      </c>
      <c r="T129" s="247">
        <f>S129*H129</f>
        <v>0.97999999999999998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134</v>
      </c>
      <c r="AT129" s="248" t="s">
        <v>126</v>
      </c>
      <c r="AU129" s="248" t="s">
        <v>85</v>
      </c>
      <c r="AY129" s="17" t="s">
        <v>122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33</v>
      </c>
      <c r="BK129" s="249">
        <f>ROUND(I129*H129,2)</f>
        <v>0</v>
      </c>
      <c r="BL129" s="17" t="s">
        <v>134</v>
      </c>
      <c r="BM129" s="248" t="s">
        <v>825</v>
      </c>
    </row>
    <row r="130" s="13" customFormat="1">
      <c r="A130" s="13"/>
      <c r="B130" s="250"/>
      <c r="C130" s="251"/>
      <c r="D130" s="252" t="s">
        <v>132</v>
      </c>
      <c r="E130" s="253" t="s">
        <v>1</v>
      </c>
      <c r="F130" s="254" t="s">
        <v>145</v>
      </c>
      <c r="G130" s="251"/>
      <c r="H130" s="255">
        <v>10</v>
      </c>
      <c r="I130" s="256"/>
      <c r="J130" s="251"/>
      <c r="K130" s="251"/>
      <c r="L130" s="257"/>
      <c r="M130" s="258"/>
      <c r="N130" s="259"/>
      <c r="O130" s="259"/>
      <c r="P130" s="259"/>
      <c r="Q130" s="259"/>
      <c r="R130" s="259"/>
      <c r="S130" s="259"/>
      <c r="T130" s="26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1" t="s">
        <v>132</v>
      </c>
      <c r="AU130" s="261" t="s">
        <v>85</v>
      </c>
      <c r="AV130" s="13" t="s">
        <v>85</v>
      </c>
      <c r="AW130" s="13" t="s">
        <v>32</v>
      </c>
      <c r="AX130" s="13" t="s">
        <v>76</v>
      </c>
      <c r="AY130" s="261" t="s">
        <v>122</v>
      </c>
    </row>
    <row r="131" s="14" customFormat="1">
      <c r="A131" s="14"/>
      <c r="B131" s="262"/>
      <c r="C131" s="263"/>
      <c r="D131" s="252" t="s">
        <v>132</v>
      </c>
      <c r="E131" s="264" t="s">
        <v>1</v>
      </c>
      <c r="F131" s="265" t="s">
        <v>133</v>
      </c>
      <c r="G131" s="263"/>
      <c r="H131" s="266">
        <v>10</v>
      </c>
      <c r="I131" s="267"/>
      <c r="J131" s="263"/>
      <c r="K131" s="263"/>
      <c r="L131" s="268"/>
      <c r="M131" s="269"/>
      <c r="N131" s="270"/>
      <c r="O131" s="270"/>
      <c r="P131" s="270"/>
      <c r="Q131" s="270"/>
      <c r="R131" s="270"/>
      <c r="S131" s="270"/>
      <c r="T131" s="27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2" t="s">
        <v>132</v>
      </c>
      <c r="AU131" s="272" t="s">
        <v>85</v>
      </c>
      <c r="AV131" s="14" t="s">
        <v>134</v>
      </c>
      <c r="AW131" s="14" t="s">
        <v>32</v>
      </c>
      <c r="AX131" s="14" t="s">
        <v>33</v>
      </c>
      <c r="AY131" s="272" t="s">
        <v>122</v>
      </c>
    </row>
    <row r="132" s="2" customFormat="1" ht="24" customHeight="1">
      <c r="A132" s="38"/>
      <c r="B132" s="39"/>
      <c r="C132" s="236" t="s">
        <v>181</v>
      </c>
      <c r="D132" s="236" t="s">
        <v>126</v>
      </c>
      <c r="E132" s="237" t="s">
        <v>317</v>
      </c>
      <c r="F132" s="238" t="s">
        <v>318</v>
      </c>
      <c r="G132" s="239" t="s">
        <v>230</v>
      </c>
      <c r="H132" s="240">
        <v>20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41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134</v>
      </c>
      <c r="AT132" s="248" t="s">
        <v>126</v>
      </c>
      <c r="AU132" s="248" t="s">
        <v>85</v>
      </c>
      <c r="AY132" s="17" t="s">
        <v>122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33</v>
      </c>
      <c r="BK132" s="249">
        <f>ROUND(I132*H132,2)</f>
        <v>0</v>
      </c>
      <c r="BL132" s="17" t="s">
        <v>134</v>
      </c>
      <c r="BM132" s="248" t="s">
        <v>826</v>
      </c>
    </row>
    <row r="133" s="13" customFormat="1">
      <c r="A133" s="13"/>
      <c r="B133" s="250"/>
      <c r="C133" s="251"/>
      <c r="D133" s="252" t="s">
        <v>132</v>
      </c>
      <c r="E133" s="253" t="s">
        <v>1</v>
      </c>
      <c r="F133" s="254" t="s">
        <v>398</v>
      </c>
      <c r="G133" s="251"/>
      <c r="H133" s="255">
        <v>20</v>
      </c>
      <c r="I133" s="256"/>
      <c r="J133" s="251"/>
      <c r="K133" s="251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132</v>
      </c>
      <c r="AU133" s="261" t="s">
        <v>85</v>
      </c>
      <c r="AV133" s="13" t="s">
        <v>85</v>
      </c>
      <c r="AW133" s="13" t="s">
        <v>32</v>
      </c>
      <c r="AX133" s="13" t="s">
        <v>76</v>
      </c>
      <c r="AY133" s="261" t="s">
        <v>122</v>
      </c>
    </row>
    <row r="134" s="14" customFormat="1">
      <c r="A134" s="14"/>
      <c r="B134" s="262"/>
      <c r="C134" s="263"/>
      <c r="D134" s="252" t="s">
        <v>132</v>
      </c>
      <c r="E134" s="264" t="s">
        <v>1</v>
      </c>
      <c r="F134" s="265" t="s">
        <v>133</v>
      </c>
      <c r="G134" s="263"/>
      <c r="H134" s="266">
        <v>20</v>
      </c>
      <c r="I134" s="267"/>
      <c r="J134" s="263"/>
      <c r="K134" s="263"/>
      <c r="L134" s="268"/>
      <c r="M134" s="269"/>
      <c r="N134" s="270"/>
      <c r="O134" s="270"/>
      <c r="P134" s="270"/>
      <c r="Q134" s="270"/>
      <c r="R134" s="270"/>
      <c r="S134" s="270"/>
      <c r="T134" s="27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2" t="s">
        <v>132</v>
      </c>
      <c r="AU134" s="272" t="s">
        <v>85</v>
      </c>
      <c r="AV134" s="14" t="s">
        <v>134</v>
      </c>
      <c r="AW134" s="14" t="s">
        <v>32</v>
      </c>
      <c r="AX134" s="14" t="s">
        <v>33</v>
      </c>
      <c r="AY134" s="272" t="s">
        <v>122</v>
      </c>
    </row>
    <row r="135" s="2" customFormat="1" ht="24" customHeight="1">
      <c r="A135" s="38"/>
      <c r="B135" s="39"/>
      <c r="C135" s="236" t="s">
        <v>391</v>
      </c>
      <c r="D135" s="236" t="s">
        <v>126</v>
      </c>
      <c r="E135" s="237" t="s">
        <v>323</v>
      </c>
      <c r="F135" s="238" t="s">
        <v>324</v>
      </c>
      <c r="G135" s="239" t="s">
        <v>230</v>
      </c>
      <c r="H135" s="240">
        <v>20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41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134</v>
      </c>
      <c r="AT135" s="248" t="s">
        <v>126</v>
      </c>
      <c r="AU135" s="248" t="s">
        <v>85</v>
      </c>
      <c r="AY135" s="17" t="s">
        <v>122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33</v>
      </c>
      <c r="BK135" s="249">
        <f>ROUND(I135*H135,2)</f>
        <v>0</v>
      </c>
      <c r="BL135" s="17" t="s">
        <v>134</v>
      </c>
      <c r="BM135" s="248" t="s">
        <v>827</v>
      </c>
    </row>
    <row r="136" s="13" customFormat="1">
      <c r="A136" s="13"/>
      <c r="B136" s="250"/>
      <c r="C136" s="251"/>
      <c r="D136" s="252" t="s">
        <v>132</v>
      </c>
      <c r="E136" s="253" t="s">
        <v>1</v>
      </c>
      <c r="F136" s="254" t="s">
        <v>398</v>
      </c>
      <c r="G136" s="251"/>
      <c r="H136" s="255">
        <v>20</v>
      </c>
      <c r="I136" s="256"/>
      <c r="J136" s="251"/>
      <c r="K136" s="251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132</v>
      </c>
      <c r="AU136" s="261" t="s">
        <v>85</v>
      </c>
      <c r="AV136" s="13" t="s">
        <v>85</v>
      </c>
      <c r="AW136" s="13" t="s">
        <v>32</v>
      </c>
      <c r="AX136" s="13" t="s">
        <v>76</v>
      </c>
      <c r="AY136" s="261" t="s">
        <v>122</v>
      </c>
    </row>
    <row r="137" s="14" customFormat="1">
      <c r="A137" s="14"/>
      <c r="B137" s="262"/>
      <c r="C137" s="263"/>
      <c r="D137" s="252" t="s">
        <v>132</v>
      </c>
      <c r="E137" s="264" t="s">
        <v>1</v>
      </c>
      <c r="F137" s="265" t="s">
        <v>133</v>
      </c>
      <c r="G137" s="263"/>
      <c r="H137" s="266">
        <v>20</v>
      </c>
      <c r="I137" s="267"/>
      <c r="J137" s="263"/>
      <c r="K137" s="263"/>
      <c r="L137" s="268"/>
      <c r="M137" s="269"/>
      <c r="N137" s="270"/>
      <c r="O137" s="270"/>
      <c r="P137" s="270"/>
      <c r="Q137" s="270"/>
      <c r="R137" s="270"/>
      <c r="S137" s="270"/>
      <c r="T137" s="27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2" t="s">
        <v>132</v>
      </c>
      <c r="AU137" s="272" t="s">
        <v>85</v>
      </c>
      <c r="AV137" s="14" t="s">
        <v>134</v>
      </c>
      <c r="AW137" s="14" t="s">
        <v>32</v>
      </c>
      <c r="AX137" s="14" t="s">
        <v>33</v>
      </c>
      <c r="AY137" s="272" t="s">
        <v>122</v>
      </c>
    </row>
    <row r="138" s="12" customFormat="1" ht="22.8" customHeight="1">
      <c r="A138" s="12"/>
      <c r="B138" s="220"/>
      <c r="C138" s="221"/>
      <c r="D138" s="222" t="s">
        <v>75</v>
      </c>
      <c r="E138" s="234" t="s">
        <v>141</v>
      </c>
      <c r="F138" s="234" t="s">
        <v>735</v>
      </c>
      <c r="G138" s="221"/>
      <c r="H138" s="221"/>
      <c r="I138" s="224"/>
      <c r="J138" s="235">
        <f>BK138</f>
        <v>0</v>
      </c>
      <c r="K138" s="221"/>
      <c r="L138" s="226"/>
      <c r="M138" s="227"/>
      <c r="N138" s="228"/>
      <c r="O138" s="228"/>
      <c r="P138" s="229">
        <f>SUM(P139:P230)</f>
        <v>0</v>
      </c>
      <c r="Q138" s="228"/>
      <c r="R138" s="229">
        <f>SUM(R139:R230)</f>
        <v>0</v>
      </c>
      <c r="S138" s="228"/>
      <c r="T138" s="230">
        <f>SUM(T139:T230)</f>
        <v>1.1378000000000004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1" t="s">
        <v>33</v>
      </c>
      <c r="AT138" s="232" t="s">
        <v>75</v>
      </c>
      <c r="AU138" s="232" t="s">
        <v>33</v>
      </c>
      <c r="AY138" s="231" t="s">
        <v>122</v>
      </c>
      <c r="BK138" s="233">
        <f>SUM(BK139:BK230)</f>
        <v>0</v>
      </c>
    </row>
    <row r="139" s="2" customFormat="1" ht="24" customHeight="1">
      <c r="A139" s="38"/>
      <c r="B139" s="39"/>
      <c r="C139" s="236" t="s">
        <v>828</v>
      </c>
      <c r="D139" s="236" t="s">
        <v>126</v>
      </c>
      <c r="E139" s="237" t="s">
        <v>829</v>
      </c>
      <c r="F139" s="238" t="s">
        <v>830</v>
      </c>
      <c r="G139" s="239" t="s">
        <v>223</v>
      </c>
      <c r="H139" s="240">
        <v>99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41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0.002</v>
      </c>
      <c r="T139" s="247">
        <f>S139*H139</f>
        <v>0.19800000000000001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134</v>
      </c>
      <c r="AT139" s="248" t="s">
        <v>126</v>
      </c>
      <c r="AU139" s="248" t="s">
        <v>85</v>
      </c>
      <c r="AY139" s="17" t="s">
        <v>122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33</v>
      </c>
      <c r="BK139" s="249">
        <f>ROUND(I139*H139,2)</f>
        <v>0</v>
      </c>
      <c r="BL139" s="17" t="s">
        <v>134</v>
      </c>
      <c r="BM139" s="248" t="s">
        <v>831</v>
      </c>
    </row>
    <row r="140" s="13" customFormat="1">
      <c r="A140" s="13"/>
      <c r="B140" s="250"/>
      <c r="C140" s="251"/>
      <c r="D140" s="252" t="s">
        <v>132</v>
      </c>
      <c r="E140" s="253" t="s">
        <v>1</v>
      </c>
      <c r="F140" s="254" t="s">
        <v>506</v>
      </c>
      <c r="G140" s="251"/>
      <c r="H140" s="255">
        <v>99</v>
      </c>
      <c r="I140" s="256"/>
      <c r="J140" s="251"/>
      <c r="K140" s="251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132</v>
      </c>
      <c r="AU140" s="261" t="s">
        <v>85</v>
      </c>
      <c r="AV140" s="13" t="s">
        <v>85</v>
      </c>
      <c r="AW140" s="13" t="s">
        <v>32</v>
      </c>
      <c r="AX140" s="13" t="s">
        <v>76</v>
      </c>
      <c r="AY140" s="261" t="s">
        <v>122</v>
      </c>
    </row>
    <row r="141" s="14" customFormat="1">
      <c r="A141" s="14"/>
      <c r="B141" s="262"/>
      <c r="C141" s="263"/>
      <c r="D141" s="252" t="s">
        <v>132</v>
      </c>
      <c r="E141" s="264" t="s">
        <v>1</v>
      </c>
      <c r="F141" s="265" t="s">
        <v>133</v>
      </c>
      <c r="G141" s="263"/>
      <c r="H141" s="266">
        <v>99</v>
      </c>
      <c r="I141" s="267"/>
      <c r="J141" s="263"/>
      <c r="K141" s="263"/>
      <c r="L141" s="268"/>
      <c r="M141" s="269"/>
      <c r="N141" s="270"/>
      <c r="O141" s="270"/>
      <c r="P141" s="270"/>
      <c r="Q141" s="270"/>
      <c r="R141" s="270"/>
      <c r="S141" s="270"/>
      <c r="T141" s="27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2" t="s">
        <v>132</v>
      </c>
      <c r="AU141" s="272" t="s">
        <v>85</v>
      </c>
      <c r="AV141" s="14" t="s">
        <v>134</v>
      </c>
      <c r="AW141" s="14" t="s">
        <v>32</v>
      </c>
      <c r="AX141" s="14" t="s">
        <v>33</v>
      </c>
      <c r="AY141" s="272" t="s">
        <v>122</v>
      </c>
    </row>
    <row r="142" s="2" customFormat="1" ht="36" customHeight="1">
      <c r="A142" s="38"/>
      <c r="B142" s="39"/>
      <c r="C142" s="236" t="s">
        <v>832</v>
      </c>
      <c r="D142" s="236" t="s">
        <v>126</v>
      </c>
      <c r="E142" s="237" t="s">
        <v>833</v>
      </c>
      <c r="F142" s="238" t="s">
        <v>834</v>
      </c>
      <c r="G142" s="239" t="s">
        <v>223</v>
      </c>
      <c r="H142" s="240">
        <v>31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41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0.002</v>
      </c>
      <c r="T142" s="247">
        <f>S142*H142</f>
        <v>0.062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134</v>
      </c>
      <c r="AT142" s="248" t="s">
        <v>126</v>
      </c>
      <c r="AU142" s="248" t="s">
        <v>85</v>
      </c>
      <c r="AY142" s="17" t="s">
        <v>122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33</v>
      </c>
      <c r="BK142" s="249">
        <f>ROUND(I142*H142,2)</f>
        <v>0</v>
      </c>
      <c r="BL142" s="17" t="s">
        <v>134</v>
      </c>
      <c r="BM142" s="248" t="s">
        <v>835</v>
      </c>
    </row>
    <row r="143" s="13" customFormat="1">
      <c r="A143" s="13"/>
      <c r="B143" s="250"/>
      <c r="C143" s="251"/>
      <c r="D143" s="252" t="s">
        <v>132</v>
      </c>
      <c r="E143" s="253" t="s">
        <v>1</v>
      </c>
      <c r="F143" s="254" t="s">
        <v>836</v>
      </c>
      <c r="G143" s="251"/>
      <c r="H143" s="255">
        <v>31</v>
      </c>
      <c r="I143" s="256"/>
      <c r="J143" s="251"/>
      <c r="K143" s="251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132</v>
      </c>
      <c r="AU143" s="261" t="s">
        <v>85</v>
      </c>
      <c r="AV143" s="13" t="s">
        <v>85</v>
      </c>
      <c r="AW143" s="13" t="s">
        <v>32</v>
      </c>
      <c r="AX143" s="13" t="s">
        <v>76</v>
      </c>
      <c r="AY143" s="261" t="s">
        <v>122</v>
      </c>
    </row>
    <row r="144" s="14" customFormat="1">
      <c r="A144" s="14"/>
      <c r="B144" s="262"/>
      <c r="C144" s="263"/>
      <c r="D144" s="252" t="s">
        <v>132</v>
      </c>
      <c r="E144" s="264" t="s">
        <v>1</v>
      </c>
      <c r="F144" s="265" t="s">
        <v>133</v>
      </c>
      <c r="G144" s="263"/>
      <c r="H144" s="266">
        <v>31</v>
      </c>
      <c r="I144" s="267"/>
      <c r="J144" s="263"/>
      <c r="K144" s="263"/>
      <c r="L144" s="268"/>
      <c r="M144" s="269"/>
      <c r="N144" s="270"/>
      <c r="O144" s="270"/>
      <c r="P144" s="270"/>
      <c r="Q144" s="270"/>
      <c r="R144" s="270"/>
      <c r="S144" s="270"/>
      <c r="T144" s="27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2" t="s">
        <v>132</v>
      </c>
      <c r="AU144" s="272" t="s">
        <v>85</v>
      </c>
      <c r="AV144" s="14" t="s">
        <v>134</v>
      </c>
      <c r="AW144" s="14" t="s">
        <v>32</v>
      </c>
      <c r="AX144" s="14" t="s">
        <v>33</v>
      </c>
      <c r="AY144" s="272" t="s">
        <v>122</v>
      </c>
    </row>
    <row r="145" s="2" customFormat="1" ht="16.5" customHeight="1">
      <c r="A145" s="38"/>
      <c r="B145" s="39"/>
      <c r="C145" s="236" t="s">
        <v>837</v>
      </c>
      <c r="D145" s="236" t="s">
        <v>126</v>
      </c>
      <c r="E145" s="237" t="s">
        <v>838</v>
      </c>
      <c r="F145" s="238" t="s">
        <v>839</v>
      </c>
      <c r="G145" s="239" t="s">
        <v>203</v>
      </c>
      <c r="H145" s="240">
        <v>77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41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0.002</v>
      </c>
      <c r="T145" s="247">
        <f>S145*H145</f>
        <v>0.154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134</v>
      </c>
      <c r="AT145" s="248" t="s">
        <v>126</v>
      </c>
      <c r="AU145" s="248" t="s">
        <v>85</v>
      </c>
      <c r="AY145" s="17" t="s">
        <v>122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33</v>
      </c>
      <c r="BK145" s="249">
        <f>ROUND(I145*H145,2)</f>
        <v>0</v>
      </c>
      <c r="BL145" s="17" t="s">
        <v>134</v>
      </c>
      <c r="BM145" s="248" t="s">
        <v>840</v>
      </c>
    </row>
    <row r="146" s="13" customFormat="1">
      <c r="A146" s="13"/>
      <c r="B146" s="250"/>
      <c r="C146" s="251"/>
      <c r="D146" s="252" t="s">
        <v>132</v>
      </c>
      <c r="E146" s="253" t="s">
        <v>1</v>
      </c>
      <c r="F146" s="254" t="s">
        <v>684</v>
      </c>
      <c r="G146" s="251"/>
      <c r="H146" s="255">
        <v>77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132</v>
      </c>
      <c r="AU146" s="261" t="s">
        <v>85</v>
      </c>
      <c r="AV146" s="13" t="s">
        <v>85</v>
      </c>
      <c r="AW146" s="13" t="s">
        <v>32</v>
      </c>
      <c r="AX146" s="13" t="s">
        <v>76</v>
      </c>
      <c r="AY146" s="261" t="s">
        <v>122</v>
      </c>
    </row>
    <row r="147" s="14" customFormat="1">
      <c r="A147" s="14"/>
      <c r="B147" s="262"/>
      <c r="C147" s="263"/>
      <c r="D147" s="252" t="s">
        <v>132</v>
      </c>
      <c r="E147" s="264" t="s">
        <v>1</v>
      </c>
      <c r="F147" s="265" t="s">
        <v>133</v>
      </c>
      <c r="G147" s="263"/>
      <c r="H147" s="266">
        <v>77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2" t="s">
        <v>132</v>
      </c>
      <c r="AU147" s="272" t="s">
        <v>85</v>
      </c>
      <c r="AV147" s="14" t="s">
        <v>134</v>
      </c>
      <c r="AW147" s="14" t="s">
        <v>32</v>
      </c>
      <c r="AX147" s="14" t="s">
        <v>33</v>
      </c>
      <c r="AY147" s="272" t="s">
        <v>122</v>
      </c>
    </row>
    <row r="148" s="2" customFormat="1" ht="16.5" customHeight="1">
      <c r="A148" s="38"/>
      <c r="B148" s="39"/>
      <c r="C148" s="236" t="s">
        <v>568</v>
      </c>
      <c r="D148" s="236" t="s">
        <v>126</v>
      </c>
      <c r="E148" s="237" t="s">
        <v>841</v>
      </c>
      <c r="F148" s="238" t="s">
        <v>842</v>
      </c>
      <c r="G148" s="239" t="s">
        <v>843</v>
      </c>
      <c r="H148" s="240">
        <v>4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41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0.002</v>
      </c>
      <c r="T148" s="247">
        <f>S148*H148</f>
        <v>0.0080000000000000002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134</v>
      </c>
      <c r="AT148" s="248" t="s">
        <v>126</v>
      </c>
      <c r="AU148" s="248" t="s">
        <v>85</v>
      </c>
      <c r="AY148" s="17" t="s">
        <v>122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33</v>
      </c>
      <c r="BK148" s="249">
        <f>ROUND(I148*H148,2)</f>
        <v>0</v>
      </c>
      <c r="BL148" s="17" t="s">
        <v>134</v>
      </c>
      <c r="BM148" s="248" t="s">
        <v>844</v>
      </c>
    </row>
    <row r="149" s="13" customFormat="1">
      <c r="A149" s="13"/>
      <c r="B149" s="250"/>
      <c r="C149" s="251"/>
      <c r="D149" s="252" t="s">
        <v>132</v>
      </c>
      <c r="E149" s="253" t="s">
        <v>1</v>
      </c>
      <c r="F149" s="254" t="s">
        <v>134</v>
      </c>
      <c r="G149" s="251"/>
      <c r="H149" s="255">
        <v>4</v>
      </c>
      <c r="I149" s="256"/>
      <c r="J149" s="251"/>
      <c r="K149" s="251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132</v>
      </c>
      <c r="AU149" s="261" t="s">
        <v>85</v>
      </c>
      <c r="AV149" s="13" t="s">
        <v>85</v>
      </c>
      <c r="AW149" s="13" t="s">
        <v>32</v>
      </c>
      <c r="AX149" s="13" t="s">
        <v>76</v>
      </c>
      <c r="AY149" s="261" t="s">
        <v>122</v>
      </c>
    </row>
    <row r="150" s="14" customFormat="1">
      <c r="A150" s="14"/>
      <c r="B150" s="262"/>
      <c r="C150" s="263"/>
      <c r="D150" s="252" t="s">
        <v>132</v>
      </c>
      <c r="E150" s="264" t="s">
        <v>1</v>
      </c>
      <c r="F150" s="265" t="s">
        <v>133</v>
      </c>
      <c r="G150" s="263"/>
      <c r="H150" s="266">
        <v>4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2" t="s">
        <v>132</v>
      </c>
      <c r="AU150" s="272" t="s">
        <v>85</v>
      </c>
      <c r="AV150" s="14" t="s">
        <v>134</v>
      </c>
      <c r="AW150" s="14" t="s">
        <v>32</v>
      </c>
      <c r="AX150" s="14" t="s">
        <v>33</v>
      </c>
      <c r="AY150" s="272" t="s">
        <v>122</v>
      </c>
    </row>
    <row r="151" s="2" customFormat="1" ht="24" customHeight="1">
      <c r="A151" s="38"/>
      <c r="B151" s="39"/>
      <c r="C151" s="236" t="s">
        <v>573</v>
      </c>
      <c r="D151" s="236" t="s">
        <v>126</v>
      </c>
      <c r="E151" s="237" t="s">
        <v>845</v>
      </c>
      <c r="F151" s="238" t="s">
        <v>846</v>
      </c>
      <c r="G151" s="239" t="s">
        <v>843</v>
      </c>
      <c r="H151" s="240">
        <v>1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41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0.002</v>
      </c>
      <c r="T151" s="247">
        <f>S151*H151</f>
        <v>0.002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134</v>
      </c>
      <c r="AT151" s="248" t="s">
        <v>126</v>
      </c>
      <c r="AU151" s="248" t="s">
        <v>85</v>
      </c>
      <c r="AY151" s="17" t="s">
        <v>122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33</v>
      </c>
      <c r="BK151" s="249">
        <f>ROUND(I151*H151,2)</f>
        <v>0</v>
      </c>
      <c r="BL151" s="17" t="s">
        <v>134</v>
      </c>
      <c r="BM151" s="248" t="s">
        <v>847</v>
      </c>
    </row>
    <row r="152" s="13" customFormat="1">
      <c r="A152" s="13"/>
      <c r="B152" s="250"/>
      <c r="C152" s="251"/>
      <c r="D152" s="252" t="s">
        <v>132</v>
      </c>
      <c r="E152" s="253" t="s">
        <v>1</v>
      </c>
      <c r="F152" s="254" t="s">
        <v>33</v>
      </c>
      <c r="G152" s="251"/>
      <c r="H152" s="255">
        <v>1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132</v>
      </c>
      <c r="AU152" s="261" t="s">
        <v>85</v>
      </c>
      <c r="AV152" s="13" t="s">
        <v>85</v>
      </c>
      <c r="AW152" s="13" t="s">
        <v>32</v>
      </c>
      <c r="AX152" s="13" t="s">
        <v>76</v>
      </c>
      <c r="AY152" s="261" t="s">
        <v>122</v>
      </c>
    </row>
    <row r="153" s="14" customFormat="1">
      <c r="A153" s="14"/>
      <c r="B153" s="262"/>
      <c r="C153" s="263"/>
      <c r="D153" s="252" t="s">
        <v>132</v>
      </c>
      <c r="E153" s="264" t="s">
        <v>1</v>
      </c>
      <c r="F153" s="265" t="s">
        <v>133</v>
      </c>
      <c r="G153" s="263"/>
      <c r="H153" s="266">
        <v>1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132</v>
      </c>
      <c r="AU153" s="272" t="s">
        <v>85</v>
      </c>
      <c r="AV153" s="14" t="s">
        <v>134</v>
      </c>
      <c r="AW153" s="14" t="s">
        <v>32</v>
      </c>
      <c r="AX153" s="14" t="s">
        <v>33</v>
      </c>
      <c r="AY153" s="272" t="s">
        <v>122</v>
      </c>
    </row>
    <row r="154" s="2" customFormat="1" ht="16.5" customHeight="1">
      <c r="A154" s="38"/>
      <c r="B154" s="39"/>
      <c r="C154" s="236" t="s">
        <v>546</v>
      </c>
      <c r="D154" s="236" t="s">
        <v>126</v>
      </c>
      <c r="E154" s="237" t="s">
        <v>848</v>
      </c>
      <c r="F154" s="238" t="s">
        <v>849</v>
      </c>
      <c r="G154" s="239" t="s">
        <v>843</v>
      </c>
      <c r="H154" s="240">
        <v>1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41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0.002</v>
      </c>
      <c r="T154" s="247">
        <f>S154*H154</f>
        <v>0.002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134</v>
      </c>
      <c r="AT154" s="248" t="s">
        <v>126</v>
      </c>
      <c r="AU154" s="248" t="s">
        <v>85</v>
      </c>
      <c r="AY154" s="17" t="s">
        <v>122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33</v>
      </c>
      <c r="BK154" s="249">
        <f>ROUND(I154*H154,2)</f>
        <v>0</v>
      </c>
      <c r="BL154" s="17" t="s">
        <v>134</v>
      </c>
      <c r="BM154" s="248" t="s">
        <v>850</v>
      </c>
    </row>
    <row r="155" s="13" customFormat="1">
      <c r="A155" s="13"/>
      <c r="B155" s="250"/>
      <c r="C155" s="251"/>
      <c r="D155" s="252" t="s">
        <v>132</v>
      </c>
      <c r="E155" s="253" t="s">
        <v>1</v>
      </c>
      <c r="F155" s="254" t="s">
        <v>33</v>
      </c>
      <c r="G155" s="251"/>
      <c r="H155" s="255">
        <v>1</v>
      </c>
      <c r="I155" s="256"/>
      <c r="J155" s="251"/>
      <c r="K155" s="251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132</v>
      </c>
      <c r="AU155" s="261" t="s">
        <v>85</v>
      </c>
      <c r="AV155" s="13" t="s">
        <v>85</v>
      </c>
      <c r="AW155" s="13" t="s">
        <v>32</v>
      </c>
      <c r="AX155" s="13" t="s">
        <v>76</v>
      </c>
      <c r="AY155" s="261" t="s">
        <v>122</v>
      </c>
    </row>
    <row r="156" s="14" customFormat="1">
      <c r="A156" s="14"/>
      <c r="B156" s="262"/>
      <c r="C156" s="263"/>
      <c r="D156" s="252" t="s">
        <v>132</v>
      </c>
      <c r="E156" s="264" t="s">
        <v>1</v>
      </c>
      <c r="F156" s="265" t="s">
        <v>133</v>
      </c>
      <c r="G156" s="263"/>
      <c r="H156" s="266">
        <v>1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2" t="s">
        <v>132</v>
      </c>
      <c r="AU156" s="272" t="s">
        <v>85</v>
      </c>
      <c r="AV156" s="14" t="s">
        <v>134</v>
      </c>
      <c r="AW156" s="14" t="s">
        <v>32</v>
      </c>
      <c r="AX156" s="14" t="s">
        <v>33</v>
      </c>
      <c r="AY156" s="272" t="s">
        <v>122</v>
      </c>
    </row>
    <row r="157" s="2" customFormat="1" ht="24" customHeight="1">
      <c r="A157" s="38"/>
      <c r="B157" s="39"/>
      <c r="C157" s="236" t="s">
        <v>552</v>
      </c>
      <c r="D157" s="236" t="s">
        <v>126</v>
      </c>
      <c r="E157" s="237" t="s">
        <v>851</v>
      </c>
      <c r="F157" s="238" t="s">
        <v>852</v>
      </c>
      <c r="G157" s="239" t="s">
        <v>843</v>
      </c>
      <c r="H157" s="240">
        <v>1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41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0.002</v>
      </c>
      <c r="T157" s="247">
        <f>S157*H157</f>
        <v>0.002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134</v>
      </c>
      <c r="AT157" s="248" t="s">
        <v>126</v>
      </c>
      <c r="AU157" s="248" t="s">
        <v>85</v>
      </c>
      <c r="AY157" s="17" t="s">
        <v>122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33</v>
      </c>
      <c r="BK157" s="249">
        <f>ROUND(I157*H157,2)</f>
        <v>0</v>
      </c>
      <c r="BL157" s="17" t="s">
        <v>134</v>
      </c>
      <c r="BM157" s="248" t="s">
        <v>853</v>
      </c>
    </row>
    <row r="158" s="13" customFormat="1">
      <c r="A158" s="13"/>
      <c r="B158" s="250"/>
      <c r="C158" s="251"/>
      <c r="D158" s="252" t="s">
        <v>132</v>
      </c>
      <c r="E158" s="253" t="s">
        <v>1</v>
      </c>
      <c r="F158" s="254" t="s">
        <v>33</v>
      </c>
      <c r="G158" s="251"/>
      <c r="H158" s="255">
        <v>1</v>
      </c>
      <c r="I158" s="256"/>
      <c r="J158" s="251"/>
      <c r="K158" s="251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132</v>
      </c>
      <c r="AU158" s="261" t="s">
        <v>85</v>
      </c>
      <c r="AV158" s="13" t="s">
        <v>85</v>
      </c>
      <c r="AW158" s="13" t="s">
        <v>32</v>
      </c>
      <c r="AX158" s="13" t="s">
        <v>76</v>
      </c>
      <c r="AY158" s="261" t="s">
        <v>122</v>
      </c>
    </row>
    <row r="159" s="14" customFormat="1">
      <c r="A159" s="14"/>
      <c r="B159" s="262"/>
      <c r="C159" s="263"/>
      <c r="D159" s="252" t="s">
        <v>132</v>
      </c>
      <c r="E159" s="264" t="s">
        <v>1</v>
      </c>
      <c r="F159" s="265" t="s">
        <v>133</v>
      </c>
      <c r="G159" s="263"/>
      <c r="H159" s="266">
        <v>1</v>
      </c>
      <c r="I159" s="267"/>
      <c r="J159" s="263"/>
      <c r="K159" s="263"/>
      <c r="L159" s="268"/>
      <c r="M159" s="269"/>
      <c r="N159" s="270"/>
      <c r="O159" s="270"/>
      <c r="P159" s="270"/>
      <c r="Q159" s="270"/>
      <c r="R159" s="270"/>
      <c r="S159" s="270"/>
      <c r="T159" s="27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2" t="s">
        <v>132</v>
      </c>
      <c r="AU159" s="272" t="s">
        <v>85</v>
      </c>
      <c r="AV159" s="14" t="s">
        <v>134</v>
      </c>
      <c r="AW159" s="14" t="s">
        <v>32</v>
      </c>
      <c r="AX159" s="14" t="s">
        <v>33</v>
      </c>
      <c r="AY159" s="272" t="s">
        <v>122</v>
      </c>
    </row>
    <row r="160" s="2" customFormat="1" ht="24" customHeight="1">
      <c r="A160" s="38"/>
      <c r="B160" s="39"/>
      <c r="C160" s="236" t="s">
        <v>854</v>
      </c>
      <c r="D160" s="236" t="s">
        <v>126</v>
      </c>
      <c r="E160" s="237" t="s">
        <v>855</v>
      </c>
      <c r="F160" s="238" t="s">
        <v>856</v>
      </c>
      <c r="G160" s="239" t="s">
        <v>843</v>
      </c>
      <c r="H160" s="240">
        <v>1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41</v>
      </c>
      <c r="O160" s="91"/>
      <c r="P160" s="246">
        <f>O160*H160</f>
        <v>0</v>
      </c>
      <c r="Q160" s="246">
        <v>0</v>
      </c>
      <c r="R160" s="246">
        <f>Q160*H160</f>
        <v>0</v>
      </c>
      <c r="S160" s="246">
        <v>0.002</v>
      </c>
      <c r="T160" s="247">
        <f>S160*H160</f>
        <v>0.002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134</v>
      </c>
      <c r="AT160" s="248" t="s">
        <v>126</v>
      </c>
      <c r="AU160" s="248" t="s">
        <v>85</v>
      </c>
      <c r="AY160" s="17" t="s">
        <v>122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33</v>
      </c>
      <c r="BK160" s="249">
        <f>ROUND(I160*H160,2)</f>
        <v>0</v>
      </c>
      <c r="BL160" s="17" t="s">
        <v>134</v>
      </c>
      <c r="BM160" s="248" t="s">
        <v>857</v>
      </c>
    </row>
    <row r="161" s="13" customFormat="1">
      <c r="A161" s="13"/>
      <c r="B161" s="250"/>
      <c r="C161" s="251"/>
      <c r="D161" s="252" t="s">
        <v>132</v>
      </c>
      <c r="E161" s="253" t="s">
        <v>1</v>
      </c>
      <c r="F161" s="254" t="s">
        <v>33</v>
      </c>
      <c r="G161" s="251"/>
      <c r="H161" s="255">
        <v>1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132</v>
      </c>
      <c r="AU161" s="261" t="s">
        <v>85</v>
      </c>
      <c r="AV161" s="13" t="s">
        <v>85</v>
      </c>
      <c r="AW161" s="13" t="s">
        <v>32</v>
      </c>
      <c r="AX161" s="13" t="s">
        <v>76</v>
      </c>
      <c r="AY161" s="261" t="s">
        <v>122</v>
      </c>
    </row>
    <row r="162" s="14" customFormat="1">
      <c r="A162" s="14"/>
      <c r="B162" s="262"/>
      <c r="C162" s="263"/>
      <c r="D162" s="252" t="s">
        <v>132</v>
      </c>
      <c r="E162" s="264" t="s">
        <v>1</v>
      </c>
      <c r="F162" s="265" t="s">
        <v>133</v>
      </c>
      <c r="G162" s="263"/>
      <c r="H162" s="266">
        <v>1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2" t="s">
        <v>132</v>
      </c>
      <c r="AU162" s="272" t="s">
        <v>85</v>
      </c>
      <c r="AV162" s="14" t="s">
        <v>134</v>
      </c>
      <c r="AW162" s="14" t="s">
        <v>32</v>
      </c>
      <c r="AX162" s="14" t="s">
        <v>33</v>
      </c>
      <c r="AY162" s="272" t="s">
        <v>122</v>
      </c>
    </row>
    <row r="163" s="2" customFormat="1" ht="16.5" customHeight="1">
      <c r="A163" s="38"/>
      <c r="B163" s="39"/>
      <c r="C163" s="236" t="s">
        <v>541</v>
      </c>
      <c r="D163" s="236" t="s">
        <v>126</v>
      </c>
      <c r="E163" s="237" t="s">
        <v>858</v>
      </c>
      <c r="F163" s="238" t="s">
        <v>859</v>
      </c>
      <c r="G163" s="239" t="s">
        <v>843</v>
      </c>
      <c r="H163" s="240">
        <v>1</v>
      </c>
      <c r="I163" s="241"/>
      <c r="J163" s="242">
        <f>ROUND(I163*H163,2)</f>
        <v>0</v>
      </c>
      <c r="K163" s="243"/>
      <c r="L163" s="44"/>
      <c r="M163" s="244" t="s">
        <v>1</v>
      </c>
      <c r="N163" s="245" t="s">
        <v>41</v>
      </c>
      <c r="O163" s="91"/>
      <c r="P163" s="246">
        <f>O163*H163</f>
        <v>0</v>
      </c>
      <c r="Q163" s="246">
        <v>0</v>
      </c>
      <c r="R163" s="246">
        <f>Q163*H163</f>
        <v>0</v>
      </c>
      <c r="S163" s="246">
        <v>0.002</v>
      </c>
      <c r="T163" s="247">
        <f>S163*H163</f>
        <v>0.002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134</v>
      </c>
      <c r="AT163" s="248" t="s">
        <v>126</v>
      </c>
      <c r="AU163" s="248" t="s">
        <v>85</v>
      </c>
      <c r="AY163" s="17" t="s">
        <v>122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33</v>
      </c>
      <c r="BK163" s="249">
        <f>ROUND(I163*H163,2)</f>
        <v>0</v>
      </c>
      <c r="BL163" s="17" t="s">
        <v>134</v>
      </c>
      <c r="BM163" s="248" t="s">
        <v>860</v>
      </c>
    </row>
    <row r="164" s="13" customFormat="1">
      <c r="A164" s="13"/>
      <c r="B164" s="250"/>
      <c r="C164" s="251"/>
      <c r="D164" s="252" t="s">
        <v>132</v>
      </c>
      <c r="E164" s="253" t="s">
        <v>1</v>
      </c>
      <c r="F164" s="254" t="s">
        <v>33</v>
      </c>
      <c r="G164" s="251"/>
      <c r="H164" s="255">
        <v>1</v>
      </c>
      <c r="I164" s="256"/>
      <c r="J164" s="251"/>
      <c r="K164" s="251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132</v>
      </c>
      <c r="AU164" s="261" t="s">
        <v>85</v>
      </c>
      <c r="AV164" s="13" t="s">
        <v>85</v>
      </c>
      <c r="AW164" s="13" t="s">
        <v>32</v>
      </c>
      <c r="AX164" s="13" t="s">
        <v>76</v>
      </c>
      <c r="AY164" s="261" t="s">
        <v>122</v>
      </c>
    </row>
    <row r="165" s="14" customFormat="1">
      <c r="A165" s="14"/>
      <c r="B165" s="262"/>
      <c r="C165" s="263"/>
      <c r="D165" s="252" t="s">
        <v>132</v>
      </c>
      <c r="E165" s="264" t="s">
        <v>1</v>
      </c>
      <c r="F165" s="265" t="s">
        <v>133</v>
      </c>
      <c r="G165" s="263"/>
      <c r="H165" s="266">
        <v>1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2" t="s">
        <v>132</v>
      </c>
      <c r="AU165" s="272" t="s">
        <v>85</v>
      </c>
      <c r="AV165" s="14" t="s">
        <v>134</v>
      </c>
      <c r="AW165" s="14" t="s">
        <v>32</v>
      </c>
      <c r="AX165" s="14" t="s">
        <v>33</v>
      </c>
      <c r="AY165" s="272" t="s">
        <v>122</v>
      </c>
    </row>
    <row r="166" s="2" customFormat="1" ht="24" customHeight="1">
      <c r="A166" s="38"/>
      <c r="B166" s="39"/>
      <c r="C166" s="236" t="s">
        <v>836</v>
      </c>
      <c r="D166" s="236" t="s">
        <v>126</v>
      </c>
      <c r="E166" s="237" t="s">
        <v>861</v>
      </c>
      <c r="F166" s="238" t="s">
        <v>862</v>
      </c>
      <c r="G166" s="239" t="s">
        <v>843</v>
      </c>
      <c r="H166" s="240">
        <v>1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41</v>
      </c>
      <c r="O166" s="91"/>
      <c r="P166" s="246">
        <f>O166*H166</f>
        <v>0</v>
      </c>
      <c r="Q166" s="246">
        <v>0</v>
      </c>
      <c r="R166" s="246">
        <f>Q166*H166</f>
        <v>0</v>
      </c>
      <c r="S166" s="246">
        <v>0.002</v>
      </c>
      <c r="T166" s="247">
        <f>S166*H166</f>
        <v>0.002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134</v>
      </c>
      <c r="AT166" s="248" t="s">
        <v>126</v>
      </c>
      <c r="AU166" s="248" t="s">
        <v>85</v>
      </c>
      <c r="AY166" s="17" t="s">
        <v>122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33</v>
      </c>
      <c r="BK166" s="249">
        <f>ROUND(I166*H166,2)</f>
        <v>0</v>
      </c>
      <c r="BL166" s="17" t="s">
        <v>134</v>
      </c>
      <c r="BM166" s="248" t="s">
        <v>863</v>
      </c>
    </row>
    <row r="167" s="13" customFormat="1">
      <c r="A167" s="13"/>
      <c r="B167" s="250"/>
      <c r="C167" s="251"/>
      <c r="D167" s="252" t="s">
        <v>132</v>
      </c>
      <c r="E167" s="253" t="s">
        <v>1</v>
      </c>
      <c r="F167" s="254" t="s">
        <v>33</v>
      </c>
      <c r="G167" s="251"/>
      <c r="H167" s="255">
        <v>1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132</v>
      </c>
      <c r="AU167" s="261" t="s">
        <v>85</v>
      </c>
      <c r="AV167" s="13" t="s">
        <v>85</v>
      </c>
      <c r="AW167" s="13" t="s">
        <v>32</v>
      </c>
      <c r="AX167" s="13" t="s">
        <v>76</v>
      </c>
      <c r="AY167" s="261" t="s">
        <v>122</v>
      </c>
    </row>
    <row r="168" s="14" customFormat="1">
      <c r="A168" s="14"/>
      <c r="B168" s="262"/>
      <c r="C168" s="263"/>
      <c r="D168" s="252" t="s">
        <v>132</v>
      </c>
      <c r="E168" s="264" t="s">
        <v>1</v>
      </c>
      <c r="F168" s="265" t="s">
        <v>133</v>
      </c>
      <c r="G168" s="263"/>
      <c r="H168" s="266">
        <v>1</v>
      </c>
      <c r="I168" s="267"/>
      <c r="J168" s="263"/>
      <c r="K168" s="263"/>
      <c r="L168" s="268"/>
      <c r="M168" s="269"/>
      <c r="N168" s="270"/>
      <c r="O168" s="270"/>
      <c r="P168" s="270"/>
      <c r="Q168" s="270"/>
      <c r="R168" s="270"/>
      <c r="S168" s="270"/>
      <c r="T168" s="27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2" t="s">
        <v>132</v>
      </c>
      <c r="AU168" s="272" t="s">
        <v>85</v>
      </c>
      <c r="AV168" s="14" t="s">
        <v>134</v>
      </c>
      <c r="AW168" s="14" t="s">
        <v>32</v>
      </c>
      <c r="AX168" s="14" t="s">
        <v>33</v>
      </c>
      <c r="AY168" s="272" t="s">
        <v>122</v>
      </c>
    </row>
    <row r="169" s="2" customFormat="1" ht="16.5" customHeight="1">
      <c r="A169" s="38"/>
      <c r="B169" s="39"/>
      <c r="C169" s="236" t="s">
        <v>531</v>
      </c>
      <c r="D169" s="236" t="s">
        <v>126</v>
      </c>
      <c r="E169" s="237" t="s">
        <v>864</v>
      </c>
      <c r="F169" s="238" t="s">
        <v>865</v>
      </c>
      <c r="G169" s="239" t="s">
        <v>843</v>
      </c>
      <c r="H169" s="240">
        <v>2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41</v>
      </c>
      <c r="O169" s="91"/>
      <c r="P169" s="246">
        <f>O169*H169</f>
        <v>0</v>
      </c>
      <c r="Q169" s="246">
        <v>0</v>
      </c>
      <c r="R169" s="246">
        <f>Q169*H169</f>
        <v>0</v>
      </c>
      <c r="S169" s="246">
        <v>0.002</v>
      </c>
      <c r="T169" s="247">
        <f>S169*H169</f>
        <v>0.0040000000000000001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134</v>
      </c>
      <c r="AT169" s="248" t="s">
        <v>126</v>
      </c>
      <c r="AU169" s="248" t="s">
        <v>85</v>
      </c>
      <c r="AY169" s="17" t="s">
        <v>122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33</v>
      </c>
      <c r="BK169" s="249">
        <f>ROUND(I169*H169,2)</f>
        <v>0</v>
      </c>
      <c r="BL169" s="17" t="s">
        <v>134</v>
      </c>
      <c r="BM169" s="248" t="s">
        <v>866</v>
      </c>
    </row>
    <row r="170" s="13" customFormat="1">
      <c r="A170" s="13"/>
      <c r="B170" s="250"/>
      <c r="C170" s="251"/>
      <c r="D170" s="252" t="s">
        <v>132</v>
      </c>
      <c r="E170" s="253" t="s">
        <v>1</v>
      </c>
      <c r="F170" s="254" t="s">
        <v>85</v>
      </c>
      <c r="G170" s="251"/>
      <c r="H170" s="255">
        <v>2</v>
      </c>
      <c r="I170" s="256"/>
      <c r="J170" s="251"/>
      <c r="K170" s="251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132</v>
      </c>
      <c r="AU170" s="261" t="s">
        <v>85</v>
      </c>
      <c r="AV170" s="13" t="s">
        <v>85</v>
      </c>
      <c r="AW170" s="13" t="s">
        <v>32</v>
      </c>
      <c r="AX170" s="13" t="s">
        <v>76</v>
      </c>
      <c r="AY170" s="261" t="s">
        <v>122</v>
      </c>
    </row>
    <row r="171" s="14" customFormat="1">
      <c r="A171" s="14"/>
      <c r="B171" s="262"/>
      <c r="C171" s="263"/>
      <c r="D171" s="252" t="s">
        <v>132</v>
      </c>
      <c r="E171" s="264" t="s">
        <v>1</v>
      </c>
      <c r="F171" s="265" t="s">
        <v>133</v>
      </c>
      <c r="G171" s="263"/>
      <c r="H171" s="266">
        <v>2</v>
      </c>
      <c r="I171" s="267"/>
      <c r="J171" s="263"/>
      <c r="K171" s="263"/>
      <c r="L171" s="268"/>
      <c r="M171" s="269"/>
      <c r="N171" s="270"/>
      <c r="O171" s="270"/>
      <c r="P171" s="270"/>
      <c r="Q171" s="270"/>
      <c r="R171" s="270"/>
      <c r="S171" s="270"/>
      <c r="T171" s="27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2" t="s">
        <v>132</v>
      </c>
      <c r="AU171" s="272" t="s">
        <v>85</v>
      </c>
      <c r="AV171" s="14" t="s">
        <v>134</v>
      </c>
      <c r="AW171" s="14" t="s">
        <v>32</v>
      </c>
      <c r="AX171" s="14" t="s">
        <v>33</v>
      </c>
      <c r="AY171" s="272" t="s">
        <v>122</v>
      </c>
    </row>
    <row r="172" s="2" customFormat="1" ht="16.5" customHeight="1">
      <c r="A172" s="38"/>
      <c r="B172" s="39"/>
      <c r="C172" s="236" t="s">
        <v>578</v>
      </c>
      <c r="D172" s="236" t="s">
        <v>126</v>
      </c>
      <c r="E172" s="237" t="s">
        <v>867</v>
      </c>
      <c r="F172" s="238" t="s">
        <v>868</v>
      </c>
      <c r="G172" s="239" t="s">
        <v>843</v>
      </c>
      <c r="H172" s="240">
        <v>1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41</v>
      </c>
      <c r="O172" s="91"/>
      <c r="P172" s="246">
        <f>O172*H172</f>
        <v>0</v>
      </c>
      <c r="Q172" s="246">
        <v>0</v>
      </c>
      <c r="R172" s="246">
        <f>Q172*H172</f>
        <v>0</v>
      </c>
      <c r="S172" s="246">
        <v>0.002</v>
      </c>
      <c r="T172" s="247">
        <f>S172*H172</f>
        <v>0.002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134</v>
      </c>
      <c r="AT172" s="248" t="s">
        <v>126</v>
      </c>
      <c r="AU172" s="248" t="s">
        <v>85</v>
      </c>
      <c r="AY172" s="17" t="s">
        <v>122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33</v>
      </c>
      <c r="BK172" s="249">
        <f>ROUND(I172*H172,2)</f>
        <v>0</v>
      </c>
      <c r="BL172" s="17" t="s">
        <v>134</v>
      </c>
      <c r="BM172" s="248" t="s">
        <v>869</v>
      </c>
    </row>
    <row r="173" s="13" customFormat="1">
      <c r="A173" s="13"/>
      <c r="B173" s="250"/>
      <c r="C173" s="251"/>
      <c r="D173" s="252" t="s">
        <v>132</v>
      </c>
      <c r="E173" s="253" t="s">
        <v>1</v>
      </c>
      <c r="F173" s="254" t="s">
        <v>33</v>
      </c>
      <c r="G173" s="251"/>
      <c r="H173" s="255">
        <v>1</v>
      </c>
      <c r="I173" s="256"/>
      <c r="J173" s="251"/>
      <c r="K173" s="251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132</v>
      </c>
      <c r="AU173" s="261" t="s">
        <v>85</v>
      </c>
      <c r="AV173" s="13" t="s">
        <v>85</v>
      </c>
      <c r="AW173" s="13" t="s">
        <v>32</v>
      </c>
      <c r="AX173" s="13" t="s">
        <v>76</v>
      </c>
      <c r="AY173" s="261" t="s">
        <v>122</v>
      </c>
    </row>
    <row r="174" s="14" customFormat="1">
      <c r="A174" s="14"/>
      <c r="B174" s="262"/>
      <c r="C174" s="263"/>
      <c r="D174" s="252" t="s">
        <v>132</v>
      </c>
      <c r="E174" s="264" t="s">
        <v>1</v>
      </c>
      <c r="F174" s="265" t="s">
        <v>133</v>
      </c>
      <c r="G174" s="263"/>
      <c r="H174" s="266">
        <v>1</v>
      </c>
      <c r="I174" s="267"/>
      <c r="J174" s="263"/>
      <c r="K174" s="263"/>
      <c r="L174" s="268"/>
      <c r="M174" s="269"/>
      <c r="N174" s="270"/>
      <c r="O174" s="270"/>
      <c r="P174" s="270"/>
      <c r="Q174" s="270"/>
      <c r="R174" s="270"/>
      <c r="S174" s="270"/>
      <c r="T174" s="27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2" t="s">
        <v>132</v>
      </c>
      <c r="AU174" s="272" t="s">
        <v>85</v>
      </c>
      <c r="AV174" s="14" t="s">
        <v>134</v>
      </c>
      <c r="AW174" s="14" t="s">
        <v>32</v>
      </c>
      <c r="AX174" s="14" t="s">
        <v>33</v>
      </c>
      <c r="AY174" s="272" t="s">
        <v>122</v>
      </c>
    </row>
    <row r="175" s="2" customFormat="1" ht="16.5" customHeight="1">
      <c r="A175" s="38"/>
      <c r="B175" s="39"/>
      <c r="C175" s="236" t="s">
        <v>352</v>
      </c>
      <c r="D175" s="236" t="s">
        <v>126</v>
      </c>
      <c r="E175" s="237" t="s">
        <v>870</v>
      </c>
      <c r="F175" s="238" t="s">
        <v>871</v>
      </c>
      <c r="G175" s="239" t="s">
        <v>843</v>
      </c>
      <c r="H175" s="240">
        <v>1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41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0.002</v>
      </c>
      <c r="T175" s="247">
        <f>S175*H175</f>
        <v>0.002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134</v>
      </c>
      <c r="AT175" s="248" t="s">
        <v>126</v>
      </c>
      <c r="AU175" s="248" t="s">
        <v>85</v>
      </c>
      <c r="AY175" s="17" t="s">
        <v>122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33</v>
      </c>
      <c r="BK175" s="249">
        <f>ROUND(I175*H175,2)</f>
        <v>0</v>
      </c>
      <c r="BL175" s="17" t="s">
        <v>134</v>
      </c>
      <c r="BM175" s="248" t="s">
        <v>872</v>
      </c>
    </row>
    <row r="176" s="13" customFormat="1">
      <c r="A176" s="13"/>
      <c r="B176" s="250"/>
      <c r="C176" s="251"/>
      <c r="D176" s="252" t="s">
        <v>132</v>
      </c>
      <c r="E176" s="253" t="s">
        <v>1</v>
      </c>
      <c r="F176" s="254" t="s">
        <v>33</v>
      </c>
      <c r="G176" s="251"/>
      <c r="H176" s="255">
        <v>1</v>
      </c>
      <c r="I176" s="256"/>
      <c r="J176" s="251"/>
      <c r="K176" s="251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132</v>
      </c>
      <c r="AU176" s="261" t="s">
        <v>85</v>
      </c>
      <c r="AV176" s="13" t="s">
        <v>85</v>
      </c>
      <c r="AW176" s="13" t="s">
        <v>32</v>
      </c>
      <c r="AX176" s="13" t="s">
        <v>76</v>
      </c>
      <c r="AY176" s="261" t="s">
        <v>122</v>
      </c>
    </row>
    <row r="177" s="14" customFormat="1">
      <c r="A177" s="14"/>
      <c r="B177" s="262"/>
      <c r="C177" s="263"/>
      <c r="D177" s="252" t="s">
        <v>132</v>
      </c>
      <c r="E177" s="264" t="s">
        <v>1</v>
      </c>
      <c r="F177" s="265" t="s">
        <v>133</v>
      </c>
      <c r="G177" s="263"/>
      <c r="H177" s="266">
        <v>1</v>
      </c>
      <c r="I177" s="267"/>
      <c r="J177" s="263"/>
      <c r="K177" s="263"/>
      <c r="L177" s="268"/>
      <c r="M177" s="269"/>
      <c r="N177" s="270"/>
      <c r="O177" s="270"/>
      <c r="P177" s="270"/>
      <c r="Q177" s="270"/>
      <c r="R177" s="270"/>
      <c r="S177" s="270"/>
      <c r="T177" s="27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2" t="s">
        <v>132</v>
      </c>
      <c r="AU177" s="272" t="s">
        <v>85</v>
      </c>
      <c r="AV177" s="14" t="s">
        <v>134</v>
      </c>
      <c r="AW177" s="14" t="s">
        <v>32</v>
      </c>
      <c r="AX177" s="14" t="s">
        <v>33</v>
      </c>
      <c r="AY177" s="272" t="s">
        <v>122</v>
      </c>
    </row>
    <row r="178" s="2" customFormat="1" ht="16.5" customHeight="1">
      <c r="A178" s="38"/>
      <c r="B178" s="39"/>
      <c r="C178" s="236" t="s">
        <v>362</v>
      </c>
      <c r="D178" s="236" t="s">
        <v>126</v>
      </c>
      <c r="E178" s="237" t="s">
        <v>873</v>
      </c>
      <c r="F178" s="238" t="s">
        <v>874</v>
      </c>
      <c r="G178" s="239" t="s">
        <v>843</v>
      </c>
      <c r="H178" s="240">
        <v>1</v>
      </c>
      <c r="I178" s="241"/>
      <c r="J178" s="242">
        <f>ROUND(I178*H178,2)</f>
        <v>0</v>
      </c>
      <c r="K178" s="243"/>
      <c r="L178" s="44"/>
      <c r="M178" s="244" t="s">
        <v>1</v>
      </c>
      <c r="N178" s="245" t="s">
        <v>41</v>
      </c>
      <c r="O178" s="91"/>
      <c r="P178" s="246">
        <f>O178*H178</f>
        <v>0</v>
      </c>
      <c r="Q178" s="246">
        <v>0</v>
      </c>
      <c r="R178" s="246">
        <f>Q178*H178</f>
        <v>0</v>
      </c>
      <c r="S178" s="246">
        <v>0.002</v>
      </c>
      <c r="T178" s="247">
        <f>S178*H178</f>
        <v>0.002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8" t="s">
        <v>134</v>
      </c>
      <c r="AT178" s="248" t="s">
        <v>126</v>
      </c>
      <c r="AU178" s="248" t="s">
        <v>85</v>
      </c>
      <c r="AY178" s="17" t="s">
        <v>122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33</v>
      </c>
      <c r="BK178" s="249">
        <f>ROUND(I178*H178,2)</f>
        <v>0</v>
      </c>
      <c r="BL178" s="17" t="s">
        <v>134</v>
      </c>
      <c r="BM178" s="248" t="s">
        <v>875</v>
      </c>
    </row>
    <row r="179" s="13" customFormat="1">
      <c r="A179" s="13"/>
      <c r="B179" s="250"/>
      <c r="C179" s="251"/>
      <c r="D179" s="252" t="s">
        <v>132</v>
      </c>
      <c r="E179" s="253" t="s">
        <v>1</v>
      </c>
      <c r="F179" s="254" t="s">
        <v>33</v>
      </c>
      <c r="G179" s="251"/>
      <c r="H179" s="255">
        <v>1</v>
      </c>
      <c r="I179" s="256"/>
      <c r="J179" s="251"/>
      <c r="K179" s="251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132</v>
      </c>
      <c r="AU179" s="261" t="s">
        <v>85</v>
      </c>
      <c r="AV179" s="13" t="s">
        <v>85</v>
      </c>
      <c r="AW179" s="13" t="s">
        <v>32</v>
      </c>
      <c r="AX179" s="13" t="s">
        <v>76</v>
      </c>
      <c r="AY179" s="261" t="s">
        <v>122</v>
      </c>
    </row>
    <row r="180" s="14" customFormat="1">
      <c r="A180" s="14"/>
      <c r="B180" s="262"/>
      <c r="C180" s="263"/>
      <c r="D180" s="252" t="s">
        <v>132</v>
      </c>
      <c r="E180" s="264" t="s">
        <v>1</v>
      </c>
      <c r="F180" s="265" t="s">
        <v>133</v>
      </c>
      <c r="G180" s="263"/>
      <c r="H180" s="266">
        <v>1</v>
      </c>
      <c r="I180" s="267"/>
      <c r="J180" s="263"/>
      <c r="K180" s="263"/>
      <c r="L180" s="268"/>
      <c r="M180" s="269"/>
      <c r="N180" s="270"/>
      <c r="O180" s="270"/>
      <c r="P180" s="270"/>
      <c r="Q180" s="270"/>
      <c r="R180" s="270"/>
      <c r="S180" s="270"/>
      <c r="T180" s="27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2" t="s">
        <v>132</v>
      </c>
      <c r="AU180" s="272" t="s">
        <v>85</v>
      </c>
      <c r="AV180" s="14" t="s">
        <v>134</v>
      </c>
      <c r="AW180" s="14" t="s">
        <v>32</v>
      </c>
      <c r="AX180" s="14" t="s">
        <v>33</v>
      </c>
      <c r="AY180" s="272" t="s">
        <v>122</v>
      </c>
    </row>
    <row r="181" s="2" customFormat="1" ht="16.5" customHeight="1">
      <c r="A181" s="38"/>
      <c r="B181" s="39"/>
      <c r="C181" s="236" t="s">
        <v>876</v>
      </c>
      <c r="D181" s="236" t="s">
        <v>126</v>
      </c>
      <c r="E181" s="237" t="s">
        <v>877</v>
      </c>
      <c r="F181" s="238" t="s">
        <v>878</v>
      </c>
      <c r="G181" s="239" t="s">
        <v>843</v>
      </c>
      <c r="H181" s="240">
        <v>12</v>
      </c>
      <c r="I181" s="241"/>
      <c r="J181" s="242">
        <f>ROUND(I181*H181,2)</f>
        <v>0</v>
      </c>
      <c r="K181" s="243"/>
      <c r="L181" s="44"/>
      <c r="M181" s="244" t="s">
        <v>1</v>
      </c>
      <c r="N181" s="245" t="s">
        <v>41</v>
      </c>
      <c r="O181" s="91"/>
      <c r="P181" s="246">
        <f>O181*H181</f>
        <v>0</v>
      </c>
      <c r="Q181" s="246">
        <v>0</v>
      </c>
      <c r="R181" s="246">
        <f>Q181*H181</f>
        <v>0</v>
      </c>
      <c r="S181" s="246">
        <v>0.002</v>
      </c>
      <c r="T181" s="247">
        <f>S181*H181</f>
        <v>0.024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134</v>
      </c>
      <c r="AT181" s="248" t="s">
        <v>126</v>
      </c>
      <c r="AU181" s="248" t="s">
        <v>85</v>
      </c>
      <c r="AY181" s="17" t="s">
        <v>122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33</v>
      </c>
      <c r="BK181" s="249">
        <f>ROUND(I181*H181,2)</f>
        <v>0</v>
      </c>
      <c r="BL181" s="17" t="s">
        <v>134</v>
      </c>
      <c r="BM181" s="248" t="s">
        <v>879</v>
      </c>
    </row>
    <row r="182" s="13" customFormat="1">
      <c r="A182" s="13"/>
      <c r="B182" s="250"/>
      <c r="C182" s="251"/>
      <c r="D182" s="252" t="s">
        <v>132</v>
      </c>
      <c r="E182" s="253" t="s">
        <v>1</v>
      </c>
      <c r="F182" s="254" t="s">
        <v>154</v>
      </c>
      <c r="G182" s="251"/>
      <c r="H182" s="255">
        <v>12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132</v>
      </c>
      <c r="AU182" s="261" t="s">
        <v>85</v>
      </c>
      <c r="AV182" s="13" t="s">
        <v>85</v>
      </c>
      <c r="AW182" s="13" t="s">
        <v>32</v>
      </c>
      <c r="AX182" s="13" t="s">
        <v>76</v>
      </c>
      <c r="AY182" s="261" t="s">
        <v>122</v>
      </c>
    </row>
    <row r="183" s="14" customFormat="1">
      <c r="A183" s="14"/>
      <c r="B183" s="262"/>
      <c r="C183" s="263"/>
      <c r="D183" s="252" t="s">
        <v>132</v>
      </c>
      <c r="E183" s="264" t="s">
        <v>1</v>
      </c>
      <c r="F183" s="265" t="s">
        <v>133</v>
      </c>
      <c r="G183" s="263"/>
      <c r="H183" s="266">
        <v>12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2" t="s">
        <v>132</v>
      </c>
      <c r="AU183" s="272" t="s">
        <v>85</v>
      </c>
      <c r="AV183" s="14" t="s">
        <v>134</v>
      </c>
      <c r="AW183" s="14" t="s">
        <v>32</v>
      </c>
      <c r="AX183" s="14" t="s">
        <v>33</v>
      </c>
      <c r="AY183" s="272" t="s">
        <v>122</v>
      </c>
    </row>
    <row r="184" s="2" customFormat="1" ht="16.5" customHeight="1">
      <c r="A184" s="38"/>
      <c r="B184" s="39"/>
      <c r="C184" s="236" t="s">
        <v>880</v>
      </c>
      <c r="D184" s="236" t="s">
        <v>126</v>
      </c>
      <c r="E184" s="237" t="s">
        <v>881</v>
      </c>
      <c r="F184" s="238" t="s">
        <v>882</v>
      </c>
      <c r="G184" s="239" t="s">
        <v>843</v>
      </c>
      <c r="H184" s="240">
        <v>1</v>
      </c>
      <c r="I184" s="241"/>
      <c r="J184" s="242">
        <f>ROUND(I184*H184,2)</f>
        <v>0</v>
      </c>
      <c r="K184" s="243"/>
      <c r="L184" s="44"/>
      <c r="M184" s="244" t="s">
        <v>1</v>
      </c>
      <c r="N184" s="245" t="s">
        <v>41</v>
      </c>
      <c r="O184" s="91"/>
      <c r="P184" s="246">
        <f>O184*H184</f>
        <v>0</v>
      </c>
      <c r="Q184" s="246">
        <v>0</v>
      </c>
      <c r="R184" s="246">
        <f>Q184*H184</f>
        <v>0</v>
      </c>
      <c r="S184" s="246">
        <v>0.002</v>
      </c>
      <c r="T184" s="247">
        <f>S184*H184</f>
        <v>0.002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134</v>
      </c>
      <c r="AT184" s="248" t="s">
        <v>126</v>
      </c>
      <c r="AU184" s="248" t="s">
        <v>85</v>
      </c>
      <c r="AY184" s="17" t="s">
        <v>122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33</v>
      </c>
      <c r="BK184" s="249">
        <f>ROUND(I184*H184,2)</f>
        <v>0</v>
      </c>
      <c r="BL184" s="17" t="s">
        <v>134</v>
      </c>
      <c r="BM184" s="248" t="s">
        <v>883</v>
      </c>
    </row>
    <row r="185" s="13" customFormat="1">
      <c r="A185" s="13"/>
      <c r="B185" s="250"/>
      <c r="C185" s="251"/>
      <c r="D185" s="252" t="s">
        <v>132</v>
      </c>
      <c r="E185" s="253" t="s">
        <v>1</v>
      </c>
      <c r="F185" s="254" t="s">
        <v>33</v>
      </c>
      <c r="G185" s="251"/>
      <c r="H185" s="255">
        <v>1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132</v>
      </c>
      <c r="AU185" s="261" t="s">
        <v>85</v>
      </c>
      <c r="AV185" s="13" t="s">
        <v>85</v>
      </c>
      <c r="AW185" s="13" t="s">
        <v>32</v>
      </c>
      <c r="AX185" s="13" t="s">
        <v>76</v>
      </c>
      <c r="AY185" s="261" t="s">
        <v>122</v>
      </c>
    </row>
    <row r="186" s="14" customFormat="1">
      <c r="A186" s="14"/>
      <c r="B186" s="262"/>
      <c r="C186" s="263"/>
      <c r="D186" s="252" t="s">
        <v>132</v>
      </c>
      <c r="E186" s="264" t="s">
        <v>1</v>
      </c>
      <c r="F186" s="265" t="s">
        <v>133</v>
      </c>
      <c r="G186" s="263"/>
      <c r="H186" s="266">
        <v>1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2" t="s">
        <v>132</v>
      </c>
      <c r="AU186" s="272" t="s">
        <v>85</v>
      </c>
      <c r="AV186" s="14" t="s">
        <v>134</v>
      </c>
      <c r="AW186" s="14" t="s">
        <v>32</v>
      </c>
      <c r="AX186" s="14" t="s">
        <v>33</v>
      </c>
      <c r="AY186" s="272" t="s">
        <v>122</v>
      </c>
    </row>
    <row r="187" s="2" customFormat="1" ht="24" customHeight="1">
      <c r="A187" s="38"/>
      <c r="B187" s="39"/>
      <c r="C187" s="236" t="s">
        <v>884</v>
      </c>
      <c r="D187" s="236" t="s">
        <v>126</v>
      </c>
      <c r="E187" s="237" t="s">
        <v>885</v>
      </c>
      <c r="F187" s="238" t="s">
        <v>886</v>
      </c>
      <c r="G187" s="239" t="s">
        <v>843</v>
      </c>
      <c r="H187" s="240">
        <v>2</v>
      </c>
      <c r="I187" s="241"/>
      <c r="J187" s="242">
        <f>ROUND(I187*H187,2)</f>
        <v>0</v>
      </c>
      <c r="K187" s="243"/>
      <c r="L187" s="44"/>
      <c r="M187" s="244" t="s">
        <v>1</v>
      </c>
      <c r="N187" s="245" t="s">
        <v>41</v>
      </c>
      <c r="O187" s="91"/>
      <c r="P187" s="246">
        <f>O187*H187</f>
        <v>0</v>
      </c>
      <c r="Q187" s="246">
        <v>0</v>
      </c>
      <c r="R187" s="246">
        <f>Q187*H187</f>
        <v>0</v>
      </c>
      <c r="S187" s="246">
        <v>0.002</v>
      </c>
      <c r="T187" s="247">
        <f>S187*H187</f>
        <v>0.0040000000000000001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134</v>
      </c>
      <c r="AT187" s="248" t="s">
        <v>126</v>
      </c>
      <c r="AU187" s="248" t="s">
        <v>85</v>
      </c>
      <c r="AY187" s="17" t="s">
        <v>122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33</v>
      </c>
      <c r="BK187" s="249">
        <f>ROUND(I187*H187,2)</f>
        <v>0</v>
      </c>
      <c r="BL187" s="17" t="s">
        <v>134</v>
      </c>
      <c r="BM187" s="248" t="s">
        <v>887</v>
      </c>
    </row>
    <row r="188" s="13" customFormat="1">
      <c r="A188" s="13"/>
      <c r="B188" s="250"/>
      <c r="C188" s="251"/>
      <c r="D188" s="252" t="s">
        <v>132</v>
      </c>
      <c r="E188" s="253" t="s">
        <v>1</v>
      </c>
      <c r="F188" s="254" t="s">
        <v>85</v>
      </c>
      <c r="G188" s="251"/>
      <c r="H188" s="255">
        <v>2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132</v>
      </c>
      <c r="AU188" s="261" t="s">
        <v>85</v>
      </c>
      <c r="AV188" s="13" t="s">
        <v>85</v>
      </c>
      <c r="AW188" s="13" t="s">
        <v>32</v>
      </c>
      <c r="AX188" s="13" t="s">
        <v>76</v>
      </c>
      <c r="AY188" s="261" t="s">
        <v>122</v>
      </c>
    </row>
    <row r="189" s="14" customFormat="1">
      <c r="A189" s="14"/>
      <c r="B189" s="262"/>
      <c r="C189" s="263"/>
      <c r="D189" s="252" t="s">
        <v>132</v>
      </c>
      <c r="E189" s="264" t="s">
        <v>1</v>
      </c>
      <c r="F189" s="265" t="s">
        <v>133</v>
      </c>
      <c r="G189" s="263"/>
      <c r="H189" s="266">
        <v>2</v>
      </c>
      <c r="I189" s="267"/>
      <c r="J189" s="263"/>
      <c r="K189" s="263"/>
      <c r="L189" s="268"/>
      <c r="M189" s="269"/>
      <c r="N189" s="270"/>
      <c r="O189" s="270"/>
      <c r="P189" s="270"/>
      <c r="Q189" s="270"/>
      <c r="R189" s="270"/>
      <c r="S189" s="270"/>
      <c r="T189" s="27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2" t="s">
        <v>132</v>
      </c>
      <c r="AU189" s="272" t="s">
        <v>85</v>
      </c>
      <c r="AV189" s="14" t="s">
        <v>134</v>
      </c>
      <c r="AW189" s="14" t="s">
        <v>32</v>
      </c>
      <c r="AX189" s="14" t="s">
        <v>33</v>
      </c>
      <c r="AY189" s="272" t="s">
        <v>122</v>
      </c>
    </row>
    <row r="190" s="2" customFormat="1" ht="16.5" customHeight="1">
      <c r="A190" s="38"/>
      <c r="B190" s="39"/>
      <c r="C190" s="236" t="s">
        <v>642</v>
      </c>
      <c r="D190" s="236" t="s">
        <v>126</v>
      </c>
      <c r="E190" s="237" t="s">
        <v>888</v>
      </c>
      <c r="F190" s="238" t="s">
        <v>889</v>
      </c>
      <c r="G190" s="239" t="s">
        <v>890</v>
      </c>
      <c r="H190" s="240">
        <v>24</v>
      </c>
      <c r="I190" s="241"/>
      <c r="J190" s="242">
        <f>ROUND(I190*H190,2)</f>
        <v>0</v>
      </c>
      <c r="K190" s="243"/>
      <c r="L190" s="44"/>
      <c r="M190" s="244" t="s">
        <v>1</v>
      </c>
      <c r="N190" s="245" t="s">
        <v>41</v>
      </c>
      <c r="O190" s="91"/>
      <c r="P190" s="246">
        <f>O190*H190</f>
        <v>0</v>
      </c>
      <c r="Q190" s="246">
        <v>0</v>
      </c>
      <c r="R190" s="246">
        <f>Q190*H190</f>
        <v>0</v>
      </c>
      <c r="S190" s="246">
        <v>0.002</v>
      </c>
      <c r="T190" s="247">
        <f>S190*H190</f>
        <v>0.048000000000000001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8" t="s">
        <v>134</v>
      </c>
      <c r="AT190" s="248" t="s">
        <v>126</v>
      </c>
      <c r="AU190" s="248" t="s">
        <v>85</v>
      </c>
      <c r="AY190" s="17" t="s">
        <v>122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7" t="s">
        <v>33</v>
      </c>
      <c r="BK190" s="249">
        <f>ROUND(I190*H190,2)</f>
        <v>0</v>
      </c>
      <c r="BL190" s="17" t="s">
        <v>134</v>
      </c>
      <c r="BM190" s="248" t="s">
        <v>891</v>
      </c>
    </row>
    <row r="191" s="13" customFormat="1">
      <c r="A191" s="13"/>
      <c r="B191" s="250"/>
      <c r="C191" s="251"/>
      <c r="D191" s="252" t="s">
        <v>132</v>
      </c>
      <c r="E191" s="253" t="s">
        <v>1</v>
      </c>
      <c r="F191" s="254" t="s">
        <v>837</v>
      </c>
      <c r="G191" s="251"/>
      <c r="H191" s="255">
        <v>24</v>
      </c>
      <c r="I191" s="256"/>
      <c r="J191" s="251"/>
      <c r="K191" s="251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132</v>
      </c>
      <c r="AU191" s="261" t="s">
        <v>85</v>
      </c>
      <c r="AV191" s="13" t="s">
        <v>85</v>
      </c>
      <c r="AW191" s="13" t="s">
        <v>32</v>
      </c>
      <c r="AX191" s="13" t="s">
        <v>76</v>
      </c>
      <c r="AY191" s="261" t="s">
        <v>122</v>
      </c>
    </row>
    <row r="192" s="14" customFormat="1">
      <c r="A192" s="14"/>
      <c r="B192" s="262"/>
      <c r="C192" s="263"/>
      <c r="D192" s="252" t="s">
        <v>132</v>
      </c>
      <c r="E192" s="264" t="s">
        <v>1</v>
      </c>
      <c r="F192" s="265" t="s">
        <v>133</v>
      </c>
      <c r="G192" s="263"/>
      <c r="H192" s="266">
        <v>24</v>
      </c>
      <c r="I192" s="267"/>
      <c r="J192" s="263"/>
      <c r="K192" s="263"/>
      <c r="L192" s="268"/>
      <c r="M192" s="269"/>
      <c r="N192" s="270"/>
      <c r="O192" s="270"/>
      <c r="P192" s="270"/>
      <c r="Q192" s="270"/>
      <c r="R192" s="270"/>
      <c r="S192" s="270"/>
      <c r="T192" s="27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2" t="s">
        <v>132</v>
      </c>
      <c r="AU192" s="272" t="s">
        <v>85</v>
      </c>
      <c r="AV192" s="14" t="s">
        <v>134</v>
      </c>
      <c r="AW192" s="14" t="s">
        <v>32</v>
      </c>
      <c r="AX192" s="14" t="s">
        <v>33</v>
      </c>
      <c r="AY192" s="272" t="s">
        <v>122</v>
      </c>
    </row>
    <row r="193" s="2" customFormat="1" ht="16.5" customHeight="1">
      <c r="A193" s="38"/>
      <c r="B193" s="39"/>
      <c r="C193" s="236" t="s">
        <v>706</v>
      </c>
      <c r="D193" s="236" t="s">
        <v>126</v>
      </c>
      <c r="E193" s="237" t="s">
        <v>892</v>
      </c>
      <c r="F193" s="238" t="s">
        <v>893</v>
      </c>
      <c r="G193" s="239" t="s">
        <v>890</v>
      </c>
      <c r="H193" s="240">
        <v>24</v>
      </c>
      <c r="I193" s="241"/>
      <c r="J193" s="242">
        <f>ROUND(I193*H193,2)</f>
        <v>0</v>
      </c>
      <c r="K193" s="243"/>
      <c r="L193" s="44"/>
      <c r="M193" s="244" t="s">
        <v>1</v>
      </c>
      <c r="N193" s="245" t="s">
        <v>41</v>
      </c>
      <c r="O193" s="91"/>
      <c r="P193" s="246">
        <f>O193*H193</f>
        <v>0</v>
      </c>
      <c r="Q193" s="246">
        <v>0</v>
      </c>
      <c r="R193" s="246">
        <f>Q193*H193</f>
        <v>0</v>
      </c>
      <c r="S193" s="246">
        <v>0.002</v>
      </c>
      <c r="T193" s="247">
        <f>S193*H193</f>
        <v>0.048000000000000001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134</v>
      </c>
      <c r="AT193" s="248" t="s">
        <v>126</v>
      </c>
      <c r="AU193" s="248" t="s">
        <v>85</v>
      </c>
      <c r="AY193" s="17" t="s">
        <v>122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33</v>
      </c>
      <c r="BK193" s="249">
        <f>ROUND(I193*H193,2)</f>
        <v>0</v>
      </c>
      <c r="BL193" s="17" t="s">
        <v>134</v>
      </c>
      <c r="BM193" s="248" t="s">
        <v>894</v>
      </c>
    </row>
    <row r="194" s="13" customFormat="1">
      <c r="A194" s="13"/>
      <c r="B194" s="250"/>
      <c r="C194" s="251"/>
      <c r="D194" s="252" t="s">
        <v>132</v>
      </c>
      <c r="E194" s="253" t="s">
        <v>1</v>
      </c>
      <c r="F194" s="254" t="s">
        <v>837</v>
      </c>
      <c r="G194" s="251"/>
      <c r="H194" s="255">
        <v>24</v>
      </c>
      <c r="I194" s="256"/>
      <c r="J194" s="251"/>
      <c r="K194" s="251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132</v>
      </c>
      <c r="AU194" s="261" t="s">
        <v>85</v>
      </c>
      <c r="AV194" s="13" t="s">
        <v>85</v>
      </c>
      <c r="AW194" s="13" t="s">
        <v>32</v>
      </c>
      <c r="AX194" s="13" t="s">
        <v>76</v>
      </c>
      <c r="AY194" s="261" t="s">
        <v>122</v>
      </c>
    </row>
    <row r="195" s="14" customFormat="1">
      <c r="A195" s="14"/>
      <c r="B195" s="262"/>
      <c r="C195" s="263"/>
      <c r="D195" s="252" t="s">
        <v>132</v>
      </c>
      <c r="E195" s="264" t="s">
        <v>1</v>
      </c>
      <c r="F195" s="265" t="s">
        <v>133</v>
      </c>
      <c r="G195" s="263"/>
      <c r="H195" s="266">
        <v>24</v>
      </c>
      <c r="I195" s="267"/>
      <c r="J195" s="263"/>
      <c r="K195" s="263"/>
      <c r="L195" s="268"/>
      <c r="M195" s="269"/>
      <c r="N195" s="270"/>
      <c r="O195" s="270"/>
      <c r="P195" s="270"/>
      <c r="Q195" s="270"/>
      <c r="R195" s="270"/>
      <c r="S195" s="270"/>
      <c r="T195" s="27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2" t="s">
        <v>132</v>
      </c>
      <c r="AU195" s="272" t="s">
        <v>85</v>
      </c>
      <c r="AV195" s="14" t="s">
        <v>134</v>
      </c>
      <c r="AW195" s="14" t="s">
        <v>32</v>
      </c>
      <c r="AX195" s="14" t="s">
        <v>33</v>
      </c>
      <c r="AY195" s="272" t="s">
        <v>122</v>
      </c>
    </row>
    <row r="196" s="2" customFormat="1" ht="16.5" customHeight="1">
      <c r="A196" s="38"/>
      <c r="B196" s="39"/>
      <c r="C196" s="236" t="s">
        <v>895</v>
      </c>
      <c r="D196" s="236" t="s">
        <v>126</v>
      </c>
      <c r="E196" s="237" t="s">
        <v>896</v>
      </c>
      <c r="F196" s="238" t="s">
        <v>897</v>
      </c>
      <c r="G196" s="239" t="s">
        <v>890</v>
      </c>
      <c r="H196" s="240">
        <v>36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41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0.002</v>
      </c>
      <c r="T196" s="247">
        <f>S196*H196</f>
        <v>0.072000000000000008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134</v>
      </c>
      <c r="AT196" s="248" t="s">
        <v>126</v>
      </c>
      <c r="AU196" s="248" t="s">
        <v>85</v>
      </c>
      <c r="AY196" s="17" t="s">
        <v>122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33</v>
      </c>
      <c r="BK196" s="249">
        <f>ROUND(I196*H196,2)</f>
        <v>0</v>
      </c>
      <c r="BL196" s="17" t="s">
        <v>134</v>
      </c>
      <c r="BM196" s="248" t="s">
        <v>898</v>
      </c>
    </row>
    <row r="197" s="13" customFormat="1">
      <c r="A197" s="13"/>
      <c r="B197" s="250"/>
      <c r="C197" s="251"/>
      <c r="D197" s="252" t="s">
        <v>132</v>
      </c>
      <c r="E197" s="253" t="s">
        <v>1</v>
      </c>
      <c r="F197" s="254" t="s">
        <v>876</v>
      </c>
      <c r="G197" s="251"/>
      <c r="H197" s="255">
        <v>36</v>
      </c>
      <c r="I197" s="256"/>
      <c r="J197" s="251"/>
      <c r="K197" s="251"/>
      <c r="L197" s="257"/>
      <c r="M197" s="258"/>
      <c r="N197" s="259"/>
      <c r="O197" s="259"/>
      <c r="P197" s="259"/>
      <c r="Q197" s="259"/>
      <c r="R197" s="259"/>
      <c r="S197" s="259"/>
      <c r="T197" s="26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1" t="s">
        <v>132</v>
      </c>
      <c r="AU197" s="261" t="s">
        <v>85</v>
      </c>
      <c r="AV197" s="13" t="s">
        <v>85</v>
      </c>
      <c r="AW197" s="13" t="s">
        <v>32</v>
      </c>
      <c r="AX197" s="13" t="s">
        <v>76</v>
      </c>
      <c r="AY197" s="261" t="s">
        <v>122</v>
      </c>
    </row>
    <row r="198" s="14" customFormat="1">
      <c r="A198" s="14"/>
      <c r="B198" s="262"/>
      <c r="C198" s="263"/>
      <c r="D198" s="252" t="s">
        <v>132</v>
      </c>
      <c r="E198" s="264" t="s">
        <v>1</v>
      </c>
      <c r="F198" s="265" t="s">
        <v>133</v>
      </c>
      <c r="G198" s="263"/>
      <c r="H198" s="266">
        <v>36</v>
      </c>
      <c r="I198" s="267"/>
      <c r="J198" s="263"/>
      <c r="K198" s="263"/>
      <c r="L198" s="268"/>
      <c r="M198" s="269"/>
      <c r="N198" s="270"/>
      <c r="O198" s="270"/>
      <c r="P198" s="270"/>
      <c r="Q198" s="270"/>
      <c r="R198" s="270"/>
      <c r="S198" s="270"/>
      <c r="T198" s="27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2" t="s">
        <v>132</v>
      </c>
      <c r="AU198" s="272" t="s">
        <v>85</v>
      </c>
      <c r="AV198" s="14" t="s">
        <v>134</v>
      </c>
      <c r="AW198" s="14" t="s">
        <v>32</v>
      </c>
      <c r="AX198" s="14" t="s">
        <v>33</v>
      </c>
      <c r="AY198" s="272" t="s">
        <v>122</v>
      </c>
    </row>
    <row r="199" s="2" customFormat="1" ht="16.5" customHeight="1">
      <c r="A199" s="38"/>
      <c r="B199" s="39"/>
      <c r="C199" s="236" t="s">
        <v>899</v>
      </c>
      <c r="D199" s="236" t="s">
        <v>126</v>
      </c>
      <c r="E199" s="237" t="s">
        <v>900</v>
      </c>
      <c r="F199" s="238" t="s">
        <v>901</v>
      </c>
      <c r="G199" s="239" t="s">
        <v>890</v>
      </c>
      <c r="H199" s="240">
        <v>36</v>
      </c>
      <c r="I199" s="241"/>
      <c r="J199" s="242">
        <f>ROUND(I199*H199,2)</f>
        <v>0</v>
      </c>
      <c r="K199" s="243"/>
      <c r="L199" s="44"/>
      <c r="M199" s="244" t="s">
        <v>1</v>
      </c>
      <c r="N199" s="245" t="s">
        <v>41</v>
      </c>
      <c r="O199" s="91"/>
      <c r="P199" s="246">
        <f>O199*H199</f>
        <v>0</v>
      </c>
      <c r="Q199" s="246">
        <v>0</v>
      </c>
      <c r="R199" s="246">
        <f>Q199*H199</f>
        <v>0</v>
      </c>
      <c r="S199" s="246">
        <v>0.002</v>
      </c>
      <c r="T199" s="247">
        <f>S199*H199</f>
        <v>0.072000000000000008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8" t="s">
        <v>134</v>
      </c>
      <c r="AT199" s="248" t="s">
        <v>126</v>
      </c>
      <c r="AU199" s="248" t="s">
        <v>85</v>
      </c>
      <c r="AY199" s="17" t="s">
        <v>122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33</v>
      </c>
      <c r="BK199" s="249">
        <f>ROUND(I199*H199,2)</f>
        <v>0</v>
      </c>
      <c r="BL199" s="17" t="s">
        <v>134</v>
      </c>
      <c r="BM199" s="248" t="s">
        <v>902</v>
      </c>
    </row>
    <row r="200" s="13" customFormat="1">
      <c r="A200" s="13"/>
      <c r="B200" s="250"/>
      <c r="C200" s="251"/>
      <c r="D200" s="252" t="s">
        <v>132</v>
      </c>
      <c r="E200" s="253" t="s">
        <v>1</v>
      </c>
      <c r="F200" s="254" t="s">
        <v>876</v>
      </c>
      <c r="G200" s="251"/>
      <c r="H200" s="255">
        <v>36</v>
      </c>
      <c r="I200" s="256"/>
      <c r="J200" s="251"/>
      <c r="K200" s="251"/>
      <c r="L200" s="257"/>
      <c r="M200" s="258"/>
      <c r="N200" s="259"/>
      <c r="O200" s="259"/>
      <c r="P200" s="259"/>
      <c r="Q200" s="259"/>
      <c r="R200" s="259"/>
      <c r="S200" s="259"/>
      <c r="T200" s="26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1" t="s">
        <v>132</v>
      </c>
      <c r="AU200" s="261" t="s">
        <v>85</v>
      </c>
      <c r="AV200" s="13" t="s">
        <v>85</v>
      </c>
      <c r="AW200" s="13" t="s">
        <v>32</v>
      </c>
      <c r="AX200" s="13" t="s">
        <v>76</v>
      </c>
      <c r="AY200" s="261" t="s">
        <v>122</v>
      </c>
    </row>
    <row r="201" s="14" customFormat="1">
      <c r="A201" s="14"/>
      <c r="B201" s="262"/>
      <c r="C201" s="263"/>
      <c r="D201" s="252" t="s">
        <v>132</v>
      </c>
      <c r="E201" s="264" t="s">
        <v>1</v>
      </c>
      <c r="F201" s="265" t="s">
        <v>133</v>
      </c>
      <c r="G201" s="263"/>
      <c r="H201" s="266">
        <v>36</v>
      </c>
      <c r="I201" s="267"/>
      <c r="J201" s="263"/>
      <c r="K201" s="263"/>
      <c r="L201" s="268"/>
      <c r="M201" s="269"/>
      <c r="N201" s="270"/>
      <c r="O201" s="270"/>
      <c r="P201" s="270"/>
      <c r="Q201" s="270"/>
      <c r="R201" s="270"/>
      <c r="S201" s="270"/>
      <c r="T201" s="27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2" t="s">
        <v>132</v>
      </c>
      <c r="AU201" s="272" t="s">
        <v>85</v>
      </c>
      <c r="AV201" s="14" t="s">
        <v>134</v>
      </c>
      <c r="AW201" s="14" t="s">
        <v>32</v>
      </c>
      <c r="AX201" s="14" t="s">
        <v>33</v>
      </c>
      <c r="AY201" s="272" t="s">
        <v>122</v>
      </c>
    </row>
    <row r="202" s="2" customFormat="1" ht="24" customHeight="1">
      <c r="A202" s="38"/>
      <c r="B202" s="39"/>
      <c r="C202" s="236" t="s">
        <v>536</v>
      </c>
      <c r="D202" s="236" t="s">
        <v>126</v>
      </c>
      <c r="E202" s="237" t="s">
        <v>903</v>
      </c>
      <c r="F202" s="238" t="s">
        <v>904</v>
      </c>
      <c r="G202" s="239" t="s">
        <v>843</v>
      </c>
      <c r="H202" s="240">
        <v>2</v>
      </c>
      <c r="I202" s="241"/>
      <c r="J202" s="242">
        <f>ROUND(I202*H202,2)</f>
        <v>0</v>
      </c>
      <c r="K202" s="243"/>
      <c r="L202" s="44"/>
      <c r="M202" s="244" t="s">
        <v>1</v>
      </c>
      <c r="N202" s="245" t="s">
        <v>41</v>
      </c>
      <c r="O202" s="91"/>
      <c r="P202" s="246">
        <f>O202*H202</f>
        <v>0</v>
      </c>
      <c r="Q202" s="246">
        <v>0</v>
      </c>
      <c r="R202" s="246">
        <f>Q202*H202</f>
        <v>0</v>
      </c>
      <c r="S202" s="246">
        <v>0.002</v>
      </c>
      <c r="T202" s="247">
        <f>S202*H202</f>
        <v>0.0040000000000000001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8" t="s">
        <v>134</v>
      </c>
      <c r="AT202" s="248" t="s">
        <v>126</v>
      </c>
      <c r="AU202" s="248" t="s">
        <v>85</v>
      </c>
      <c r="AY202" s="17" t="s">
        <v>122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7" t="s">
        <v>33</v>
      </c>
      <c r="BK202" s="249">
        <f>ROUND(I202*H202,2)</f>
        <v>0</v>
      </c>
      <c r="BL202" s="17" t="s">
        <v>134</v>
      </c>
      <c r="BM202" s="248" t="s">
        <v>905</v>
      </c>
    </row>
    <row r="203" s="13" customFormat="1">
      <c r="A203" s="13"/>
      <c r="B203" s="250"/>
      <c r="C203" s="251"/>
      <c r="D203" s="252" t="s">
        <v>132</v>
      </c>
      <c r="E203" s="253" t="s">
        <v>1</v>
      </c>
      <c r="F203" s="254" t="s">
        <v>85</v>
      </c>
      <c r="G203" s="251"/>
      <c r="H203" s="255">
        <v>2</v>
      </c>
      <c r="I203" s="256"/>
      <c r="J203" s="251"/>
      <c r="K203" s="251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132</v>
      </c>
      <c r="AU203" s="261" t="s">
        <v>85</v>
      </c>
      <c r="AV203" s="13" t="s">
        <v>85</v>
      </c>
      <c r="AW203" s="13" t="s">
        <v>32</v>
      </c>
      <c r="AX203" s="13" t="s">
        <v>76</v>
      </c>
      <c r="AY203" s="261" t="s">
        <v>122</v>
      </c>
    </row>
    <row r="204" s="14" customFormat="1">
      <c r="A204" s="14"/>
      <c r="B204" s="262"/>
      <c r="C204" s="263"/>
      <c r="D204" s="252" t="s">
        <v>132</v>
      </c>
      <c r="E204" s="264" t="s">
        <v>1</v>
      </c>
      <c r="F204" s="265" t="s">
        <v>133</v>
      </c>
      <c r="G204" s="263"/>
      <c r="H204" s="266">
        <v>2</v>
      </c>
      <c r="I204" s="267"/>
      <c r="J204" s="263"/>
      <c r="K204" s="263"/>
      <c r="L204" s="268"/>
      <c r="M204" s="269"/>
      <c r="N204" s="270"/>
      <c r="O204" s="270"/>
      <c r="P204" s="270"/>
      <c r="Q204" s="270"/>
      <c r="R204" s="270"/>
      <c r="S204" s="270"/>
      <c r="T204" s="27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2" t="s">
        <v>132</v>
      </c>
      <c r="AU204" s="272" t="s">
        <v>85</v>
      </c>
      <c r="AV204" s="14" t="s">
        <v>134</v>
      </c>
      <c r="AW204" s="14" t="s">
        <v>32</v>
      </c>
      <c r="AX204" s="14" t="s">
        <v>33</v>
      </c>
      <c r="AY204" s="272" t="s">
        <v>122</v>
      </c>
    </row>
    <row r="205" s="2" customFormat="1" ht="16.5" customHeight="1">
      <c r="A205" s="38"/>
      <c r="B205" s="39"/>
      <c r="C205" s="236" t="s">
        <v>526</v>
      </c>
      <c r="D205" s="236" t="s">
        <v>126</v>
      </c>
      <c r="E205" s="237" t="s">
        <v>906</v>
      </c>
      <c r="F205" s="238" t="s">
        <v>907</v>
      </c>
      <c r="G205" s="239" t="s">
        <v>843</v>
      </c>
      <c r="H205" s="240">
        <v>2</v>
      </c>
      <c r="I205" s="241"/>
      <c r="J205" s="242">
        <f>ROUND(I205*H205,2)</f>
        <v>0</v>
      </c>
      <c r="K205" s="243"/>
      <c r="L205" s="44"/>
      <c r="M205" s="244" t="s">
        <v>1</v>
      </c>
      <c r="N205" s="245" t="s">
        <v>41</v>
      </c>
      <c r="O205" s="91"/>
      <c r="P205" s="246">
        <f>O205*H205</f>
        <v>0</v>
      </c>
      <c r="Q205" s="246">
        <v>0</v>
      </c>
      <c r="R205" s="246">
        <f>Q205*H205</f>
        <v>0</v>
      </c>
      <c r="S205" s="246">
        <v>0.002</v>
      </c>
      <c r="T205" s="247">
        <f>S205*H205</f>
        <v>0.0040000000000000001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134</v>
      </c>
      <c r="AT205" s="248" t="s">
        <v>126</v>
      </c>
      <c r="AU205" s="248" t="s">
        <v>85</v>
      </c>
      <c r="AY205" s="17" t="s">
        <v>122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33</v>
      </c>
      <c r="BK205" s="249">
        <f>ROUND(I205*H205,2)</f>
        <v>0</v>
      </c>
      <c r="BL205" s="17" t="s">
        <v>134</v>
      </c>
      <c r="BM205" s="248" t="s">
        <v>908</v>
      </c>
    </row>
    <row r="206" s="13" customFormat="1">
      <c r="A206" s="13"/>
      <c r="B206" s="250"/>
      <c r="C206" s="251"/>
      <c r="D206" s="252" t="s">
        <v>132</v>
      </c>
      <c r="E206" s="253" t="s">
        <v>1</v>
      </c>
      <c r="F206" s="254" t="s">
        <v>85</v>
      </c>
      <c r="G206" s="251"/>
      <c r="H206" s="255">
        <v>2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132</v>
      </c>
      <c r="AU206" s="261" t="s">
        <v>85</v>
      </c>
      <c r="AV206" s="13" t="s">
        <v>85</v>
      </c>
      <c r="AW206" s="13" t="s">
        <v>32</v>
      </c>
      <c r="AX206" s="13" t="s">
        <v>76</v>
      </c>
      <c r="AY206" s="261" t="s">
        <v>122</v>
      </c>
    </row>
    <row r="207" s="14" customFormat="1">
      <c r="A207" s="14"/>
      <c r="B207" s="262"/>
      <c r="C207" s="263"/>
      <c r="D207" s="252" t="s">
        <v>132</v>
      </c>
      <c r="E207" s="264" t="s">
        <v>1</v>
      </c>
      <c r="F207" s="265" t="s">
        <v>133</v>
      </c>
      <c r="G207" s="263"/>
      <c r="H207" s="266">
        <v>2</v>
      </c>
      <c r="I207" s="267"/>
      <c r="J207" s="263"/>
      <c r="K207" s="263"/>
      <c r="L207" s="268"/>
      <c r="M207" s="269"/>
      <c r="N207" s="270"/>
      <c r="O207" s="270"/>
      <c r="P207" s="270"/>
      <c r="Q207" s="270"/>
      <c r="R207" s="270"/>
      <c r="S207" s="270"/>
      <c r="T207" s="27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2" t="s">
        <v>132</v>
      </c>
      <c r="AU207" s="272" t="s">
        <v>85</v>
      </c>
      <c r="AV207" s="14" t="s">
        <v>134</v>
      </c>
      <c r="AW207" s="14" t="s">
        <v>32</v>
      </c>
      <c r="AX207" s="14" t="s">
        <v>33</v>
      </c>
      <c r="AY207" s="272" t="s">
        <v>122</v>
      </c>
    </row>
    <row r="208" s="2" customFormat="1" ht="16.5" customHeight="1">
      <c r="A208" s="38"/>
      <c r="B208" s="39"/>
      <c r="C208" s="236" t="s">
        <v>409</v>
      </c>
      <c r="D208" s="236" t="s">
        <v>126</v>
      </c>
      <c r="E208" s="237" t="s">
        <v>909</v>
      </c>
      <c r="F208" s="238" t="s">
        <v>910</v>
      </c>
      <c r="G208" s="239" t="s">
        <v>890</v>
      </c>
      <c r="H208" s="240">
        <v>48</v>
      </c>
      <c r="I208" s="241"/>
      <c r="J208" s="242">
        <f>ROUND(I208*H208,2)</f>
        <v>0</v>
      </c>
      <c r="K208" s="243"/>
      <c r="L208" s="44"/>
      <c r="M208" s="244" t="s">
        <v>1</v>
      </c>
      <c r="N208" s="245" t="s">
        <v>41</v>
      </c>
      <c r="O208" s="91"/>
      <c r="P208" s="246">
        <f>O208*H208</f>
        <v>0</v>
      </c>
      <c r="Q208" s="246">
        <v>0</v>
      </c>
      <c r="R208" s="246">
        <f>Q208*H208</f>
        <v>0</v>
      </c>
      <c r="S208" s="246">
        <v>0.002</v>
      </c>
      <c r="T208" s="247">
        <f>S208*H208</f>
        <v>0.096000000000000002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8" t="s">
        <v>134</v>
      </c>
      <c r="AT208" s="248" t="s">
        <v>126</v>
      </c>
      <c r="AU208" s="248" t="s">
        <v>85</v>
      </c>
      <c r="AY208" s="17" t="s">
        <v>122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7" t="s">
        <v>33</v>
      </c>
      <c r="BK208" s="249">
        <f>ROUND(I208*H208,2)</f>
        <v>0</v>
      </c>
      <c r="BL208" s="17" t="s">
        <v>134</v>
      </c>
      <c r="BM208" s="248" t="s">
        <v>911</v>
      </c>
    </row>
    <row r="209" s="13" customFormat="1">
      <c r="A209" s="13"/>
      <c r="B209" s="250"/>
      <c r="C209" s="251"/>
      <c r="D209" s="252" t="s">
        <v>132</v>
      </c>
      <c r="E209" s="253" t="s">
        <v>1</v>
      </c>
      <c r="F209" s="254" t="s">
        <v>536</v>
      </c>
      <c r="G209" s="251"/>
      <c r="H209" s="255">
        <v>48</v>
      </c>
      <c r="I209" s="256"/>
      <c r="J209" s="251"/>
      <c r="K209" s="251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132</v>
      </c>
      <c r="AU209" s="261" t="s">
        <v>85</v>
      </c>
      <c r="AV209" s="13" t="s">
        <v>85</v>
      </c>
      <c r="AW209" s="13" t="s">
        <v>32</v>
      </c>
      <c r="AX209" s="13" t="s">
        <v>76</v>
      </c>
      <c r="AY209" s="261" t="s">
        <v>122</v>
      </c>
    </row>
    <row r="210" s="14" customFormat="1">
      <c r="A210" s="14"/>
      <c r="B210" s="262"/>
      <c r="C210" s="263"/>
      <c r="D210" s="252" t="s">
        <v>132</v>
      </c>
      <c r="E210" s="264" t="s">
        <v>1</v>
      </c>
      <c r="F210" s="265" t="s">
        <v>133</v>
      </c>
      <c r="G210" s="263"/>
      <c r="H210" s="266">
        <v>48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2" t="s">
        <v>132</v>
      </c>
      <c r="AU210" s="272" t="s">
        <v>85</v>
      </c>
      <c r="AV210" s="14" t="s">
        <v>134</v>
      </c>
      <c r="AW210" s="14" t="s">
        <v>32</v>
      </c>
      <c r="AX210" s="14" t="s">
        <v>33</v>
      </c>
      <c r="AY210" s="272" t="s">
        <v>122</v>
      </c>
    </row>
    <row r="211" s="2" customFormat="1" ht="16.5" customHeight="1">
      <c r="A211" s="38"/>
      <c r="B211" s="39"/>
      <c r="C211" s="236" t="s">
        <v>433</v>
      </c>
      <c r="D211" s="236" t="s">
        <v>126</v>
      </c>
      <c r="E211" s="237" t="s">
        <v>912</v>
      </c>
      <c r="F211" s="238" t="s">
        <v>913</v>
      </c>
      <c r="G211" s="239" t="s">
        <v>890</v>
      </c>
      <c r="H211" s="240">
        <v>24</v>
      </c>
      <c r="I211" s="241"/>
      <c r="J211" s="242">
        <f>ROUND(I211*H211,2)</f>
        <v>0</v>
      </c>
      <c r="K211" s="243"/>
      <c r="L211" s="44"/>
      <c r="M211" s="244" t="s">
        <v>1</v>
      </c>
      <c r="N211" s="245" t="s">
        <v>41</v>
      </c>
      <c r="O211" s="91"/>
      <c r="P211" s="246">
        <f>O211*H211</f>
        <v>0</v>
      </c>
      <c r="Q211" s="246">
        <v>0</v>
      </c>
      <c r="R211" s="246">
        <f>Q211*H211</f>
        <v>0</v>
      </c>
      <c r="S211" s="246">
        <v>0.002</v>
      </c>
      <c r="T211" s="247">
        <f>S211*H211</f>
        <v>0.048000000000000001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134</v>
      </c>
      <c r="AT211" s="248" t="s">
        <v>126</v>
      </c>
      <c r="AU211" s="248" t="s">
        <v>85</v>
      </c>
      <c r="AY211" s="17" t="s">
        <v>122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33</v>
      </c>
      <c r="BK211" s="249">
        <f>ROUND(I211*H211,2)</f>
        <v>0</v>
      </c>
      <c r="BL211" s="17" t="s">
        <v>134</v>
      </c>
      <c r="BM211" s="248" t="s">
        <v>914</v>
      </c>
    </row>
    <row r="212" s="13" customFormat="1">
      <c r="A212" s="13"/>
      <c r="B212" s="250"/>
      <c r="C212" s="251"/>
      <c r="D212" s="252" t="s">
        <v>132</v>
      </c>
      <c r="E212" s="253" t="s">
        <v>1</v>
      </c>
      <c r="F212" s="254" t="s">
        <v>837</v>
      </c>
      <c r="G212" s="251"/>
      <c r="H212" s="255">
        <v>24</v>
      </c>
      <c r="I212" s="256"/>
      <c r="J212" s="251"/>
      <c r="K212" s="251"/>
      <c r="L212" s="257"/>
      <c r="M212" s="258"/>
      <c r="N212" s="259"/>
      <c r="O212" s="259"/>
      <c r="P212" s="259"/>
      <c r="Q212" s="259"/>
      <c r="R212" s="259"/>
      <c r="S212" s="259"/>
      <c r="T212" s="26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1" t="s">
        <v>132</v>
      </c>
      <c r="AU212" s="261" t="s">
        <v>85</v>
      </c>
      <c r="AV212" s="13" t="s">
        <v>85</v>
      </c>
      <c r="AW212" s="13" t="s">
        <v>32</v>
      </c>
      <c r="AX212" s="13" t="s">
        <v>76</v>
      </c>
      <c r="AY212" s="261" t="s">
        <v>122</v>
      </c>
    </row>
    <row r="213" s="14" customFormat="1">
      <c r="A213" s="14"/>
      <c r="B213" s="262"/>
      <c r="C213" s="263"/>
      <c r="D213" s="252" t="s">
        <v>132</v>
      </c>
      <c r="E213" s="264" t="s">
        <v>1</v>
      </c>
      <c r="F213" s="265" t="s">
        <v>133</v>
      </c>
      <c r="G213" s="263"/>
      <c r="H213" s="266">
        <v>24</v>
      </c>
      <c r="I213" s="267"/>
      <c r="J213" s="263"/>
      <c r="K213" s="263"/>
      <c r="L213" s="268"/>
      <c r="M213" s="269"/>
      <c r="N213" s="270"/>
      <c r="O213" s="270"/>
      <c r="P213" s="270"/>
      <c r="Q213" s="270"/>
      <c r="R213" s="270"/>
      <c r="S213" s="270"/>
      <c r="T213" s="27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2" t="s">
        <v>132</v>
      </c>
      <c r="AU213" s="272" t="s">
        <v>85</v>
      </c>
      <c r="AV213" s="14" t="s">
        <v>134</v>
      </c>
      <c r="AW213" s="14" t="s">
        <v>32</v>
      </c>
      <c r="AX213" s="14" t="s">
        <v>33</v>
      </c>
      <c r="AY213" s="272" t="s">
        <v>122</v>
      </c>
    </row>
    <row r="214" s="2" customFormat="1" ht="24" customHeight="1">
      <c r="A214" s="38"/>
      <c r="B214" s="39"/>
      <c r="C214" s="236" t="s">
        <v>439</v>
      </c>
      <c r="D214" s="236" t="s">
        <v>126</v>
      </c>
      <c r="E214" s="237" t="s">
        <v>915</v>
      </c>
      <c r="F214" s="238" t="s">
        <v>916</v>
      </c>
      <c r="G214" s="239" t="s">
        <v>890</v>
      </c>
      <c r="H214" s="240">
        <v>24</v>
      </c>
      <c r="I214" s="241"/>
      <c r="J214" s="242">
        <f>ROUND(I214*H214,2)</f>
        <v>0</v>
      </c>
      <c r="K214" s="243"/>
      <c r="L214" s="44"/>
      <c r="M214" s="244" t="s">
        <v>1</v>
      </c>
      <c r="N214" s="245" t="s">
        <v>41</v>
      </c>
      <c r="O214" s="91"/>
      <c r="P214" s="246">
        <f>O214*H214</f>
        <v>0</v>
      </c>
      <c r="Q214" s="246">
        <v>0</v>
      </c>
      <c r="R214" s="246">
        <f>Q214*H214</f>
        <v>0</v>
      </c>
      <c r="S214" s="246">
        <v>0.002</v>
      </c>
      <c r="T214" s="247">
        <f>S214*H214</f>
        <v>0.048000000000000001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8" t="s">
        <v>134</v>
      </c>
      <c r="AT214" s="248" t="s">
        <v>126</v>
      </c>
      <c r="AU214" s="248" t="s">
        <v>85</v>
      </c>
      <c r="AY214" s="17" t="s">
        <v>122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7" t="s">
        <v>33</v>
      </c>
      <c r="BK214" s="249">
        <f>ROUND(I214*H214,2)</f>
        <v>0</v>
      </c>
      <c r="BL214" s="17" t="s">
        <v>134</v>
      </c>
      <c r="BM214" s="248" t="s">
        <v>917</v>
      </c>
    </row>
    <row r="215" s="13" customFormat="1">
      <c r="A215" s="13"/>
      <c r="B215" s="250"/>
      <c r="C215" s="251"/>
      <c r="D215" s="252" t="s">
        <v>132</v>
      </c>
      <c r="E215" s="253" t="s">
        <v>1</v>
      </c>
      <c r="F215" s="254" t="s">
        <v>837</v>
      </c>
      <c r="G215" s="251"/>
      <c r="H215" s="255">
        <v>24</v>
      </c>
      <c r="I215" s="256"/>
      <c r="J215" s="251"/>
      <c r="K215" s="251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132</v>
      </c>
      <c r="AU215" s="261" t="s">
        <v>85</v>
      </c>
      <c r="AV215" s="13" t="s">
        <v>85</v>
      </c>
      <c r="AW215" s="13" t="s">
        <v>32</v>
      </c>
      <c r="AX215" s="13" t="s">
        <v>76</v>
      </c>
      <c r="AY215" s="261" t="s">
        <v>122</v>
      </c>
    </row>
    <row r="216" s="14" customFormat="1">
      <c r="A216" s="14"/>
      <c r="B216" s="262"/>
      <c r="C216" s="263"/>
      <c r="D216" s="252" t="s">
        <v>132</v>
      </c>
      <c r="E216" s="264" t="s">
        <v>1</v>
      </c>
      <c r="F216" s="265" t="s">
        <v>133</v>
      </c>
      <c r="G216" s="263"/>
      <c r="H216" s="266">
        <v>24</v>
      </c>
      <c r="I216" s="267"/>
      <c r="J216" s="263"/>
      <c r="K216" s="263"/>
      <c r="L216" s="268"/>
      <c r="M216" s="269"/>
      <c r="N216" s="270"/>
      <c r="O216" s="270"/>
      <c r="P216" s="270"/>
      <c r="Q216" s="270"/>
      <c r="R216" s="270"/>
      <c r="S216" s="270"/>
      <c r="T216" s="27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2" t="s">
        <v>132</v>
      </c>
      <c r="AU216" s="272" t="s">
        <v>85</v>
      </c>
      <c r="AV216" s="14" t="s">
        <v>134</v>
      </c>
      <c r="AW216" s="14" t="s">
        <v>32</v>
      </c>
      <c r="AX216" s="14" t="s">
        <v>33</v>
      </c>
      <c r="AY216" s="272" t="s">
        <v>122</v>
      </c>
    </row>
    <row r="217" s="2" customFormat="1" ht="16.5" customHeight="1">
      <c r="A217" s="38"/>
      <c r="B217" s="39"/>
      <c r="C217" s="236" t="s">
        <v>781</v>
      </c>
      <c r="D217" s="236" t="s">
        <v>126</v>
      </c>
      <c r="E217" s="237" t="s">
        <v>918</v>
      </c>
      <c r="F217" s="238" t="s">
        <v>919</v>
      </c>
      <c r="G217" s="239" t="s">
        <v>890</v>
      </c>
      <c r="H217" s="240">
        <v>48</v>
      </c>
      <c r="I217" s="241"/>
      <c r="J217" s="242">
        <f>ROUND(I217*H217,2)</f>
        <v>0</v>
      </c>
      <c r="K217" s="243"/>
      <c r="L217" s="44"/>
      <c r="M217" s="244" t="s">
        <v>1</v>
      </c>
      <c r="N217" s="245" t="s">
        <v>41</v>
      </c>
      <c r="O217" s="91"/>
      <c r="P217" s="246">
        <f>O217*H217</f>
        <v>0</v>
      </c>
      <c r="Q217" s="246">
        <v>0</v>
      </c>
      <c r="R217" s="246">
        <f>Q217*H217</f>
        <v>0</v>
      </c>
      <c r="S217" s="246">
        <v>0.002</v>
      </c>
      <c r="T217" s="247">
        <f>S217*H217</f>
        <v>0.096000000000000002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8" t="s">
        <v>134</v>
      </c>
      <c r="AT217" s="248" t="s">
        <v>126</v>
      </c>
      <c r="AU217" s="248" t="s">
        <v>85</v>
      </c>
      <c r="AY217" s="17" t="s">
        <v>122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33</v>
      </c>
      <c r="BK217" s="249">
        <f>ROUND(I217*H217,2)</f>
        <v>0</v>
      </c>
      <c r="BL217" s="17" t="s">
        <v>134</v>
      </c>
      <c r="BM217" s="248" t="s">
        <v>920</v>
      </c>
    </row>
    <row r="218" s="13" customFormat="1">
      <c r="A218" s="13"/>
      <c r="B218" s="250"/>
      <c r="C218" s="251"/>
      <c r="D218" s="252" t="s">
        <v>132</v>
      </c>
      <c r="E218" s="253" t="s">
        <v>1</v>
      </c>
      <c r="F218" s="254" t="s">
        <v>536</v>
      </c>
      <c r="G218" s="251"/>
      <c r="H218" s="255">
        <v>48</v>
      </c>
      <c r="I218" s="256"/>
      <c r="J218" s="251"/>
      <c r="K218" s="251"/>
      <c r="L218" s="257"/>
      <c r="M218" s="258"/>
      <c r="N218" s="259"/>
      <c r="O218" s="259"/>
      <c r="P218" s="259"/>
      <c r="Q218" s="259"/>
      <c r="R218" s="259"/>
      <c r="S218" s="259"/>
      <c r="T218" s="26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1" t="s">
        <v>132</v>
      </c>
      <c r="AU218" s="261" t="s">
        <v>85</v>
      </c>
      <c r="AV218" s="13" t="s">
        <v>85</v>
      </c>
      <c r="AW218" s="13" t="s">
        <v>32</v>
      </c>
      <c r="AX218" s="13" t="s">
        <v>76</v>
      </c>
      <c r="AY218" s="261" t="s">
        <v>122</v>
      </c>
    </row>
    <row r="219" s="14" customFormat="1">
      <c r="A219" s="14"/>
      <c r="B219" s="262"/>
      <c r="C219" s="263"/>
      <c r="D219" s="252" t="s">
        <v>132</v>
      </c>
      <c r="E219" s="264" t="s">
        <v>1</v>
      </c>
      <c r="F219" s="265" t="s">
        <v>133</v>
      </c>
      <c r="G219" s="263"/>
      <c r="H219" s="266">
        <v>48</v>
      </c>
      <c r="I219" s="267"/>
      <c r="J219" s="263"/>
      <c r="K219" s="263"/>
      <c r="L219" s="268"/>
      <c r="M219" s="269"/>
      <c r="N219" s="270"/>
      <c r="O219" s="270"/>
      <c r="P219" s="270"/>
      <c r="Q219" s="270"/>
      <c r="R219" s="270"/>
      <c r="S219" s="270"/>
      <c r="T219" s="27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2" t="s">
        <v>132</v>
      </c>
      <c r="AU219" s="272" t="s">
        <v>85</v>
      </c>
      <c r="AV219" s="14" t="s">
        <v>134</v>
      </c>
      <c r="AW219" s="14" t="s">
        <v>32</v>
      </c>
      <c r="AX219" s="14" t="s">
        <v>33</v>
      </c>
      <c r="AY219" s="272" t="s">
        <v>122</v>
      </c>
    </row>
    <row r="220" s="2" customFormat="1" ht="16.5" customHeight="1">
      <c r="A220" s="38"/>
      <c r="B220" s="39"/>
      <c r="C220" s="236" t="s">
        <v>921</v>
      </c>
      <c r="D220" s="236" t="s">
        <v>126</v>
      </c>
      <c r="E220" s="237" t="s">
        <v>922</v>
      </c>
      <c r="F220" s="238" t="s">
        <v>923</v>
      </c>
      <c r="G220" s="239" t="s">
        <v>890</v>
      </c>
      <c r="H220" s="240">
        <v>48</v>
      </c>
      <c r="I220" s="241"/>
      <c r="J220" s="242">
        <f>ROUND(I220*H220,2)</f>
        <v>0</v>
      </c>
      <c r="K220" s="243"/>
      <c r="L220" s="44"/>
      <c r="M220" s="244" t="s">
        <v>1</v>
      </c>
      <c r="N220" s="245" t="s">
        <v>41</v>
      </c>
      <c r="O220" s="91"/>
      <c r="P220" s="246">
        <f>O220*H220</f>
        <v>0</v>
      </c>
      <c r="Q220" s="246">
        <v>0</v>
      </c>
      <c r="R220" s="246">
        <f>Q220*H220</f>
        <v>0</v>
      </c>
      <c r="S220" s="246">
        <v>0.002</v>
      </c>
      <c r="T220" s="247">
        <f>S220*H220</f>
        <v>0.096000000000000002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8" t="s">
        <v>134</v>
      </c>
      <c r="AT220" s="248" t="s">
        <v>126</v>
      </c>
      <c r="AU220" s="248" t="s">
        <v>85</v>
      </c>
      <c r="AY220" s="17" t="s">
        <v>122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7" t="s">
        <v>33</v>
      </c>
      <c r="BK220" s="249">
        <f>ROUND(I220*H220,2)</f>
        <v>0</v>
      </c>
      <c r="BL220" s="17" t="s">
        <v>134</v>
      </c>
      <c r="BM220" s="248" t="s">
        <v>924</v>
      </c>
    </row>
    <row r="221" s="13" customFormat="1">
      <c r="A221" s="13"/>
      <c r="B221" s="250"/>
      <c r="C221" s="251"/>
      <c r="D221" s="252" t="s">
        <v>132</v>
      </c>
      <c r="E221" s="253" t="s">
        <v>1</v>
      </c>
      <c r="F221" s="254" t="s">
        <v>536</v>
      </c>
      <c r="G221" s="251"/>
      <c r="H221" s="255">
        <v>48</v>
      </c>
      <c r="I221" s="256"/>
      <c r="J221" s="251"/>
      <c r="K221" s="251"/>
      <c r="L221" s="257"/>
      <c r="M221" s="258"/>
      <c r="N221" s="259"/>
      <c r="O221" s="259"/>
      <c r="P221" s="259"/>
      <c r="Q221" s="259"/>
      <c r="R221" s="259"/>
      <c r="S221" s="259"/>
      <c r="T221" s="26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1" t="s">
        <v>132</v>
      </c>
      <c r="AU221" s="261" t="s">
        <v>85</v>
      </c>
      <c r="AV221" s="13" t="s">
        <v>85</v>
      </c>
      <c r="AW221" s="13" t="s">
        <v>32</v>
      </c>
      <c r="AX221" s="13" t="s">
        <v>76</v>
      </c>
      <c r="AY221" s="261" t="s">
        <v>122</v>
      </c>
    </row>
    <row r="222" s="14" customFormat="1">
      <c r="A222" s="14"/>
      <c r="B222" s="262"/>
      <c r="C222" s="263"/>
      <c r="D222" s="252" t="s">
        <v>132</v>
      </c>
      <c r="E222" s="264" t="s">
        <v>1</v>
      </c>
      <c r="F222" s="265" t="s">
        <v>133</v>
      </c>
      <c r="G222" s="263"/>
      <c r="H222" s="266">
        <v>48</v>
      </c>
      <c r="I222" s="267"/>
      <c r="J222" s="263"/>
      <c r="K222" s="263"/>
      <c r="L222" s="268"/>
      <c r="M222" s="269"/>
      <c r="N222" s="270"/>
      <c r="O222" s="270"/>
      <c r="P222" s="270"/>
      <c r="Q222" s="270"/>
      <c r="R222" s="270"/>
      <c r="S222" s="270"/>
      <c r="T222" s="27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2" t="s">
        <v>132</v>
      </c>
      <c r="AU222" s="272" t="s">
        <v>85</v>
      </c>
      <c r="AV222" s="14" t="s">
        <v>134</v>
      </c>
      <c r="AW222" s="14" t="s">
        <v>32</v>
      </c>
      <c r="AX222" s="14" t="s">
        <v>33</v>
      </c>
      <c r="AY222" s="272" t="s">
        <v>122</v>
      </c>
    </row>
    <row r="223" s="2" customFormat="1" ht="16.5" customHeight="1">
      <c r="A223" s="38"/>
      <c r="B223" s="39"/>
      <c r="C223" s="236" t="s">
        <v>812</v>
      </c>
      <c r="D223" s="236" t="s">
        <v>126</v>
      </c>
      <c r="E223" s="237" t="s">
        <v>925</v>
      </c>
      <c r="F223" s="238" t="s">
        <v>926</v>
      </c>
      <c r="G223" s="239" t="s">
        <v>384</v>
      </c>
      <c r="H223" s="240">
        <v>15.9</v>
      </c>
      <c r="I223" s="241"/>
      <c r="J223" s="242">
        <f>ROUND(I223*H223,2)</f>
        <v>0</v>
      </c>
      <c r="K223" s="243"/>
      <c r="L223" s="44"/>
      <c r="M223" s="244" t="s">
        <v>1</v>
      </c>
      <c r="N223" s="245" t="s">
        <v>41</v>
      </c>
      <c r="O223" s="91"/>
      <c r="P223" s="246">
        <f>O223*H223</f>
        <v>0</v>
      </c>
      <c r="Q223" s="246">
        <v>0</v>
      </c>
      <c r="R223" s="246">
        <f>Q223*H223</f>
        <v>0</v>
      </c>
      <c r="S223" s="246">
        <v>0.002</v>
      </c>
      <c r="T223" s="247">
        <f>S223*H223</f>
        <v>0.031800000000000002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8" t="s">
        <v>134</v>
      </c>
      <c r="AT223" s="248" t="s">
        <v>126</v>
      </c>
      <c r="AU223" s="248" t="s">
        <v>85</v>
      </c>
      <c r="AY223" s="17" t="s">
        <v>122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7" t="s">
        <v>33</v>
      </c>
      <c r="BK223" s="249">
        <f>ROUND(I223*H223,2)</f>
        <v>0</v>
      </c>
      <c r="BL223" s="17" t="s">
        <v>134</v>
      </c>
      <c r="BM223" s="248" t="s">
        <v>927</v>
      </c>
    </row>
    <row r="224" s="13" customFormat="1">
      <c r="A224" s="13"/>
      <c r="B224" s="250"/>
      <c r="C224" s="251"/>
      <c r="D224" s="252" t="s">
        <v>132</v>
      </c>
      <c r="E224" s="253" t="s">
        <v>1</v>
      </c>
      <c r="F224" s="254" t="s">
        <v>928</v>
      </c>
      <c r="G224" s="251"/>
      <c r="H224" s="255">
        <v>8</v>
      </c>
      <c r="I224" s="256"/>
      <c r="J224" s="251"/>
      <c r="K224" s="251"/>
      <c r="L224" s="257"/>
      <c r="M224" s="258"/>
      <c r="N224" s="259"/>
      <c r="O224" s="259"/>
      <c r="P224" s="259"/>
      <c r="Q224" s="259"/>
      <c r="R224" s="259"/>
      <c r="S224" s="259"/>
      <c r="T224" s="26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1" t="s">
        <v>132</v>
      </c>
      <c r="AU224" s="261" t="s">
        <v>85</v>
      </c>
      <c r="AV224" s="13" t="s">
        <v>85</v>
      </c>
      <c r="AW224" s="13" t="s">
        <v>32</v>
      </c>
      <c r="AX224" s="13" t="s">
        <v>76</v>
      </c>
      <c r="AY224" s="261" t="s">
        <v>122</v>
      </c>
    </row>
    <row r="225" s="13" customFormat="1">
      <c r="A225" s="13"/>
      <c r="B225" s="250"/>
      <c r="C225" s="251"/>
      <c r="D225" s="252" t="s">
        <v>132</v>
      </c>
      <c r="E225" s="253" t="s">
        <v>1</v>
      </c>
      <c r="F225" s="254" t="s">
        <v>929</v>
      </c>
      <c r="G225" s="251"/>
      <c r="H225" s="255">
        <v>1.3</v>
      </c>
      <c r="I225" s="256"/>
      <c r="J225" s="251"/>
      <c r="K225" s="251"/>
      <c r="L225" s="257"/>
      <c r="M225" s="258"/>
      <c r="N225" s="259"/>
      <c r="O225" s="259"/>
      <c r="P225" s="259"/>
      <c r="Q225" s="259"/>
      <c r="R225" s="259"/>
      <c r="S225" s="259"/>
      <c r="T225" s="26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1" t="s">
        <v>132</v>
      </c>
      <c r="AU225" s="261" t="s">
        <v>85</v>
      </c>
      <c r="AV225" s="13" t="s">
        <v>85</v>
      </c>
      <c r="AW225" s="13" t="s">
        <v>32</v>
      </c>
      <c r="AX225" s="13" t="s">
        <v>76</v>
      </c>
      <c r="AY225" s="261" t="s">
        <v>122</v>
      </c>
    </row>
    <row r="226" s="13" customFormat="1">
      <c r="A226" s="13"/>
      <c r="B226" s="250"/>
      <c r="C226" s="251"/>
      <c r="D226" s="252" t="s">
        <v>132</v>
      </c>
      <c r="E226" s="253" t="s">
        <v>1</v>
      </c>
      <c r="F226" s="254" t="s">
        <v>930</v>
      </c>
      <c r="G226" s="251"/>
      <c r="H226" s="255">
        <v>2.6000000000000001</v>
      </c>
      <c r="I226" s="256"/>
      <c r="J226" s="251"/>
      <c r="K226" s="251"/>
      <c r="L226" s="257"/>
      <c r="M226" s="258"/>
      <c r="N226" s="259"/>
      <c r="O226" s="259"/>
      <c r="P226" s="259"/>
      <c r="Q226" s="259"/>
      <c r="R226" s="259"/>
      <c r="S226" s="259"/>
      <c r="T226" s="26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1" t="s">
        <v>132</v>
      </c>
      <c r="AU226" s="261" t="s">
        <v>85</v>
      </c>
      <c r="AV226" s="13" t="s">
        <v>85</v>
      </c>
      <c r="AW226" s="13" t="s">
        <v>32</v>
      </c>
      <c r="AX226" s="13" t="s">
        <v>76</v>
      </c>
      <c r="AY226" s="261" t="s">
        <v>122</v>
      </c>
    </row>
    <row r="227" s="13" customFormat="1">
      <c r="A227" s="13"/>
      <c r="B227" s="250"/>
      <c r="C227" s="251"/>
      <c r="D227" s="252" t="s">
        <v>132</v>
      </c>
      <c r="E227" s="253" t="s">
        <v>1</v>
      </c>
      <c r="F227" s="254" t="s">
        <v>931</v>
      </c>
      <c r="G227" s="251"/>
      <c r="H227" s="255">
        <v>1.8999999999999999</v>
      </c>
      <c r="I227" s="256"/>
      <c r="J227" s="251"/>
      <c r="K227" s="251"/>
      <c r="L227" s="257"/>
      <c r="M227" s="258"/>
      <c r="N227" s="259"/>
      <c r="O227" s="259"/>
      <c r="P227" s="259"/>
      <c r="Q227" s="259"/>
      <c r="R227" s="259"/>
      <c r="S227" s="259"/>
      <c r="T227" s="26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1" t="s">
        <v>132</v>
      </c>
      <c r="AU227" s="261" t="s">
        <v>85</v>
      </c>
      <c r="AV227" s="13" t="s">
        <v>85</v>
      </c>
      <c r="AW227" s="13" t="s">
        <v>32</v>
      </c>
      <c r="AX227" s="13" t="s">
        <v>76</v>
      </c>
      <c r="AY227" s="261" t="s">
        <v>122</v>
      </c>
    </row>
    <row r="228" s="13" customFormat="1">
      <c r="A228" s="13"/>
      <c r="B228" s="250"/>
      <c r="C228" s="251"/>
      <c r="D228" s="252" t="s">
        <v>132</v>
      </c>
      <c r="E228" s="253" t="s">
        <v>1</v>
      </c>
      <c r="F228" s="254" t="s">
        <v>932</v>
      </c>
      <c r="G228" s="251"/>
      <c r="H228" s="255">
        <v>1.3</v>
      </c>
      <c r="I228" s="256"/>
      <c r="J228" s="251"/>
      <c r="K228" s="251"/>
      <c r="L228" s="257"/>
      <c r="M228" s="258"/>
      <c r="N228" s="259"/>
      <c r="O228" s="259"/>
      <c r="P228" s="259"/>
      <c r="Q228" s="259"/>
      <c r="R228" s="259"/>
      <c r="S228" s="259"/>
      <c r="T228" s="26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1" t="s">
        <v>132</v>
      </c>
      <c r="AU228" s="261" t="s">
        <v>85</v>
      </c>
      <c r="AV228" s="13" t="s">
        <v>85</v>
      </c>
      <c r="AW228" s="13" t="s">
        <v>32</v>
      </c>
      <c r="AX228" s="13" t="s">
        <v>76</v>
      </c>
      <c r="AY228" s="261" t="s">
        <v>122</v>
      </c>
    </row>
    <row r="229" s="13" customFormat="1">
      <c r="A229" s="13"/>
      <c r="B229" s="250"/>
      <c r="C229" s="251"/>
      <c r="D229" s="252" t="s">
        <v>132</v>
      </c>
      <c r="E229" s="253" t="s">
        <v>1</v>
      </c>
      <c r="F229" s="254" t="s">
        <v>933</v>
      </c>
      <c r="G229" s="251"/>
      <c r="H229" s="255">
        <v>0.80000000000000004</v>
      </c>
      <c r="I229" s="256"/>
      <c r="J229" s="251"/>
      <c r="K229" s="251"/>
      <c r="L229" s="257"/>
      <c r="M229" s="258"/>
      <c r="N229" s="259"/>
      <c r="O229" s="259"/>
      <c r="P229" s="259"/>
      <c r="Q229" s="259"/>
      <c r="R229" s="259"/>
      <c r="S229" s="259"/>
      <c r="T229" s="26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1" t="s">
        <v>132</v>
      </c>
      <c r="AU229" s="261" t="s">
        <v>85</v>
      </c>
      <c r="AV229" s="13" t="s">
        <v>85</v>
      </c>
      <c r="AW229" s="13" t="s">
        <v>32</v>
      </c>
      <c r="AX229" s="13" t="s">
        <v>76</v>
      </c>
      <c r="AY229" s="261" t="s">
        <v>122</v>
      </c>
    </row>
    <row r="230" s="14" customFormat="1">
      <c r="A230" s="14"/>
      <c r="B230" s="262"/>
      <c r="C230" s="263"/>
      <c r="D230" s="252" t="s">
        <v>132</v>
      </c>
      <c r="E230" s="264" t="s">
        <v>1</v>
      </c>
      <c r="F230" s="265" t="s">
        <v>133</v>
      </c>
      <c r="G230" s="263"/>
      <c r="H230" s="266">
        <v>15.900000000000002</v>
      </c>
      <c r="I230" s="267"/>
      <c r="J230" s="263"/>
      <c r="K230" s="263"/>
      <c r="L230" s="268"/>
      <c r="M230" s="269"/>
      <c r="N230" s="270"/>
      <c r="O230" s="270"/>
      <c r="P230" s="270"/>
      <c r="Q230" s="270"/>
      <c r="R230" s="270"/>
      <c r="S230" s="270"/>
      <c r="T230" s="27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2" t="s">
        <v>132</v>
      </c>
      <c r="AU230" s="272" t="s">
        <v>85</v>
      </c>
      <c r="AV230" s="14" t="s">
        <v>134</v>
      </c>
      <c r="AW230" s="14" t="s">
        <v>32</v>
      </c>
      <c r="AX230" s="14" t="s">
        <v>33</v>
      </c>
      <c r="AY230" s="272" t="s">
        <v>122</v>
      </c>
    </row>
    <row r="231" s="12" customFormat="1" ht="22.8" customHeight="1">
      <c r="A231" s="12"/>
      <c r="B231" s="220"/>
      <c r="C231" s="221"/>
      <c r="D231" s="222" t="s">
        <v>75</v>
      </c>
      <c r="E231" s="234" t="s">
        <v>764</v>
      </c>
      <c r="F231" s="234" t="s">
        <v>765</v>
      </c>
      <c r="G231" s="221"/>
      <c r="H231" s="221"/>
      <c r="I231" s="224"/>
      <c r="J231" s="235">
        <f>BK231</f>
        <v>0</v>
      </c>
      <c r="K231" s="221"/>
      <c r="L231" s="226"/>
      <c r="M231" s="227"/>
      <c r="N231" s="228"/>
      <c r="O231" s="228"/>
      <c r="P231" s="229">
        <f>SUM(P232:P234)</f>
        <v>0</v>
      </c>
      <c r="Q231" s="228"/>
      <c r="R231" s="229">
        <f>SUM(R232:R234)</f>
        <v>0</v>
      </c>
      <c r="S231" s="228"/>
      <c r="T231" s="230">
        <f>SUM(T232:T234)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31" t="s">
        <v>33</v>
      </c>
      <c r="AT231" s="232" t="s">
        <v>75</v>
      </c>
      <c r="AU231" s="232" t="s">
        <v>33</v>
      </c>
      <c r="AY231" s="231" t="s">
        <v>122</v>
      </c>
      <c r="BK231" s="233">
        <f>SUM(BK232:BK234)</f>
        <v>0</v>
      </c>
    </row>
    <row r="232" s="2" customFormat="1" ht="24" customHeight="1">
      <c r="A232" s="38"/>
      <c r="B232" s="39"/>
      <c r="C232" s="236" t="s">
        <v>713</v>
      </c>
      <c r="D232" s="236" t="s">
        <v>126</v>
      </c>
      <c r="E232" s="237" t="s">
        <v>767</v>
      </c>
      <c r="F232" s="238" t="s">
        <v>768</v>
      </c>
      <c r="G232" s="239" t="s">
        <v>336</v>
      </c>
      <c r="H232" s="240">
        <v>2.1179999999999999</v>
      </c>
      <c r="I232" s="241"/>
      <c r="J232" s="242">
        <f>ROUND(I232*H232,2)</f>
        <v>0</v>
      </c>
      <c r="K232" s="243"/>
      <c r="L232" s="44"/>
      <c r="M232" s="244" t="s">
        <v>1</v>
      </c>
      <c r="N232" s="245" t="s">
        <v>41</v>
      </c>
      <c r="O232" s="91"/>
      <c r="P232" s="246">
        <f>O232*H232</f>
        <v>0</v>
      </c>
      <c r="Q232" s="246">
        <v>0</v>
      </c>
      <c r="R232" s="246">
        <f>Q232*H232</f>
        <v>0</v>
      </c>
      <c r="S232" s="246">
        <v>0</v>
      </c>
      <c r="T232" s="24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8" t="s">
        <v>134</v>
      </c>
      <c r="AT232" s="248" t="s">
        <v>126</v>
      </c>
      <c r="AU232" s="248" t="s">
        <v>85</v>
      </c>
      <c r="AY232" s="17" t="s">
        <v>122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7" t="s">
        <v>33</v>
      </c>
      <c r="BK232" s="249">
        <f>ROUND(I232*H232,2)</f>
        <v>0</v>
      </c>
      <c r="BL232" s="17" t="s">
        <v>134</v>
      </c>
      <c r="BM232" s="248" t="s">
        <v>934</v>
      </c>
    </row>
    <row r="233" s="2" customFormat="1" ht="24" customHeight="1">
      <c r="A233" s="38"/>
      <c r="B233" s="39"/>
      <c r="C233" s="236" t="s">
        <v>935</v>
      </c>
      <c r="D233" s="236" t="s">
        <v>126</v>
      </c>
      <c r="E233" s="237" t="s">
        <v>771</v>
      </c>
      <c r="F233" s="238" t="s">
        <v>772</v>
      </c>
      <c r="G233" s="239" t="s">
        <v>336</v>
      </c>
      <c r="H233" s="240">
        <v>2.1179999999999999</v>
      </c>
      <c r="I233" s="241"/>
      <c r="J233" s="242">
        <f>ROUND(I233*H233,2)</f>
        <v>0</v>
      </c>
      <c r="K233" s="243"/>
      <c r="L233" s="44"/>
      <c r="M233" s="244" t="s">
        <v>1</v>
      </c>
      <c r="N233" s="245" t="s">
        <v>41</v>
      </c>
      <c r="O233" s="91"/>
      <c r="P233" s="246">
        <f>O233*H233</f>
        <v>0</v>
      </c>
      <c r="Q233" s="246">
        <v>0</v>
      </c>
      <c r="R233" s="246">
        <f>Q233*H233</f>
        <v>0</v>
      </c>
      <c r="S233" s="246">
        <v>0</v>
      </c>
      <c r="T233" s="24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8" t="s">
        <v>134</v>
      </c>
      <c r="AT233" s="248" t="s">
        <v>126</v>
      </c>
      <c r="AU233" s="248" t="s">
        <v>85</v>
      </c>
      <c r="AY233" s="17" t="s">
        <v>122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7" t="s">
        <v>33</v>
      </c>
      <c r="BK233" s="249">
        <f>ROUND(I233*H233,2)</f>
        <v>0</v>
      </c>
      <c r="BL233" s="17" t="s">
        <v>134</v>
      </c>
      <c r="BM233" s="248" t="s">
        <v>936</v>
      </c>
    </row>
    <row r="234" s="2" customFormat="1" ht="24" customHeight="1">
      <c r="A234" s="38"/>
      <c r="B234" s="39"/>
      <c r="C234" s="236" t="s">
        <v>937</v>
      </c>
      <c r="D234" s="236" t="s">
        <v>126</v>
      </c>
      <c r="E234" s="237" t="s">
        <v>776</v>
      </c>
      <c r="F234" s="238" t="s">
        <v>777</v>
      </c>
      <c r="G234" s="239" t="s">
        <v>336</v>
      </c>
      <c r="H234" s="240">
        <v>2.1179999999999999</v>
      </c>
      <c r="I234" s="241"/>
      <c r="J234" s="242">
        <f>ROUND(I234*H234,2)</f>
        <v>0</v>
      </c>
      <c r="K234" s="243"/>
      <c r="L234" s="44"/>
      <c r="M234" s="244" t="s">
        <v>1</v>
      </c>
      <c r="N234" s="245" t="s">
        <v>41</v>
      </c>
      <c r="O234" s="91"/>
      <c r="P234" s="246">
        <f>O234*H234</f>
        <v>0</v>
      </c>
      <c r="Q234" s="246">
        <v>0</v>
      </c>
      <c r="R234" s="246">
        <f>Q234*H234</f>
        <v>0</v>
      </c>
      <c r="S234" s="246">
        <v>0</v>
      </c>
      <c r="T234" s="24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8" t="s">
        <v>134</v>
      </c>
      <c r="AT234" s="248" t="s">
        <v>126</v>
      </c>
      <c r="AU234" s="248" t="s">
        <v>85</v>
      </c>
      <c r="AY234" s="17" t="s">
        <v>122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7" t="s">
        <v>33</v>
      </c>
      <c r="BK234" s="249">
        <f>ROUND(I234*H234,2)</f>
        <v>0</v>
      </c>
      <c r="BL234" s="17" t="s">
        <v>134</v>
      </c>
      <c r="BM234" s="248" t="s">
        <v>938</v>
      </c>
    </row>
    <row r="235" s="12" customFormat="1" ht="22.8" customHeight="1">
      <c r="A235" s="12"/>
      <c r="B235" s="220"/>
      <c r="C235" s="221"/>
      <c r="D235" s="222" t="s">
        <v>75</v>
      </c>
      <c r="E235" s="234" t="s">
        <v>779</v>
      </c>
      <c r="F235" s="234" t="s">
        <v>780</v>
      </c>
      <c r="G235" s="221"/>
      <c r="H235" s="221"/>
      <c r="I235" s="224"/>
      <c r="J235" s="235">
        <f>BK235</f>
        <v>0</v>
      </c>
      <c r="K235" s="221"/>
      <c r="L235" s="226"/>
      <c r="M235" s="227"/>
      <c r="N235" s="228"/>
      <c r="O235" s="228"/>
      <c r="P235" s="229">
        <f>P236</f>
        <v>0</v>
      </c>
      <c r="Q235" s="228"/>
      <c r="R235" s="229">
        <f>R236</f>
        <v>0</v>
      </c>
      <c r="S235" s="228"/>
      <c r="T235" s="230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31" t="s">
        <v>33</v>
      </c>
      <c r="AT235" s="232" t="s">
        <v>75</v>
      </c>
      <c r="AU235" s="232" t="s">
        <v>33</v>
      </c>
      <c r="AY235" s="231" t="s">
        <v>122</v>
      </c>
      <c r="BK235" s="233">
        <f>BK236</f>
        <v>0</v>
      </c>
    </row>
    <row r="236" s="2" customFormat="1" ht="24" customHeight="1">
      <c r="A236" s="38"/>
      <c r="B236" s="39"/>
      <c r="C236" s="236" t="s">
        <v>788</v>
      </c>
      <c r="D236" s="236" t="s">
        <v>126</v>
      </c>
      <c r="E236" s="237" t="s">
        <v>782</v>
      </c>
      <c r="F236" s="238" t="s">
        <v>783</v>
      </c>
      <c r="G236" s="239" t="s">
        <v>336</v>
      </c>
      <c r="H236" s="240">
        <v>21.32</v>
      </c>
      <c r="I236" s="241"/>
      <c r="J236" s="242">
        <f>ROUND(I236*H236,2)</f>
        <v>0</v>
      </c>
      <c r="K236" s="243"/>
      <c r="L236" s="44"/>
      <c r="M236" s="244" t="s">
        <v>1</v>
      </c>
      <c r="N236" s="245" t="s">
        <v>41</v>
      </c>
      <c r="O236" s="91"/>
      <c r="P236" s="246">
        <f>O236*H236</f>
        <v>0</v>
      </c>
      <c r="Q236" s="246">
        <v>0</v>
      </c>
      <c r="R236" s="246">
        <f>Q236*H236</f>
        <v>0</v>
      </c>
      <c r="S236" s="246">
        <v>0</v>
      </c>
      <c r="T236" s="24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8" t="s">
        <v>134</v>
      </c>
      <c r="AT236" s="248" t="s">
        <v>126</v>
      </c>
      <c r="AU236" s="248" t="s">
        <v>85</v>
      </c>
      <c r="AY236" s="17" t="s">
        <v>122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7" t="s">
        <v>33</v>
      </c>
      <c r="BK236" s="249">
        <f>ROUND(I236*H236,2)</f>
        <v>0</v>
      </c>
      <c r="BL236" s="17" t="s">
        <v>134</v>
      </c>
      <c r="BM236" s="248" t="s">
        <v>939</v>
      </c>
    </row>
    <row r="237" s="12" customFormat="1" ht="25.92" customHeight="1">
      <c r="A237" s="12"/>
      <c r="B237" s="220"/>
      <c r="C237" s="221"/>
      <c r="D237" s="222" t="s">
        <v>75</v>
      </c>
      <c r="E237" s="223" t="s">
        <v>940</v>
      </c>
      <c r="F237" s="223" t="s">
        <v>941</v>
      </c>
      <c r="G237" s="221"/>
      <c r="H237" s="221"/>
      <c r="I237" s="224"/>
      <c r="J237" s="225">
        <f>BK237</f>
        <v>0</v>
      </c>
      <c r="K237" s="221"/>
      <c r="L237" s="226"/>
      <c r="M237" s="227"/>
      <c r="N237" s="228"/>
      <c r="O237" s="228"/>
      <c r="P237" s="229">
        <f>P238</f>
        <v>0</v>
      </c>
      <c r="Q237" s="228"/>
      <c r="R237" s="229">
        <f>R238</f>
        <v>0.35816000000000003</v>
      </c>
      <c r="S237" s="228"/>
      <c r="T237" s="230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31" t="s">
        <v>85</v>
      </c>
      <c r="AT237" s="232" t="s">
        <v>75</v>
      </c>
      <c r="AU237" s="232" t="s">
        <v>76</v>
      </c>
      <c r="AY237" s="231" t="s">
        <v>122</v>
      </c>
      <c r="BK237" s="233">
        <f>BK238</f>
        <v>0</v>
      </c>
    </row>
    <row r="238" s="12" customFormat="1" ht="22.8" customHeight="1">
      <c r="A238" s="12"/>
      <c r="B238" s="220"/>
      <c r="C238" s="221"/>
      <c r="D238" s="222" t="s">
        <v>75</v>
      </c>
      <c r="E238" s="234" t="s">
        <v>942</v>
      </c>
      <c r="F238" s="234" t="s">
        <v>943</v>
      </c>
      <c r="G238" s="221"/>
      <c r="H238" s="221"/>
      <c r="I238" s="224"/>
      <c r="J238" s="235">
        <f>BK238</f>
        <v>0</v>
      </c>
      <c r="K238" s="221"/>
      <c r="L238" s="226"/>
      <c r="M238" s="227"/>
      <c r="N238" s="228"/>
      <c r="O238" s="228"/>
      <c r="P238" s="229">
        <f>SUM(P239:P254)</f>
        <v>0</v>
      </c>
      <c r="Q238" s="228"/>
      <c r="R238" s="229">
        <f>SUM(R239:R254)</f>
        <v>0.35816000000000003</v>
      </c>
      <c r="S238" s="228"/>
      <c r="T238" s="230">
        <f>SUM(T239:T254)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31" t="s">
        <v>85</v>
      </c>
      <c r="AT238" s="232" t="s">
        <v>75</v>
      </c>
      <c r="AU238" s="232" t="s">
        <v>33</v>
      </c>
      <c r="AY238" s="231" t="s">
        <v>122</v>
      </c>
      <c r="BK238" s="233">
        <f>SUM(BK239:BK254)</f>
        <v>0</v>
      </c>
    </row>
    <row r="239" s="2" customFormat="1" ht="24" customHeight="1">
      <c r="A239" s="38"/>
      <c r="B239" s="39"/>
      <c r="C239" s="236" t="s">
        <v>944</v>
      </c>
      <c r="D239" s="236" t="s">
        <v>126</v>
      </c>
      <c r="E239" s="237" t="s">
        <v>945</v>
      </c>
      <c r="F239" s="238" t="s">
        <v>946</v>
      </c>
      <c r="G239" s="239" t="s">
        <v>223</v>
      </c>
      <c r="H239" s="240">
        <v>121</v>
      </c>
      <c r="I239" s="241"/>
      <c r="J239" s="242">
        <f>ROUND(I239*H239,2)</f>
        <v>0</v>
      </c>
      <c r="K239" s="243"/>
      <c r="L239" s="44"/>
      <c r="M239" s="244" t="s">
        <v>1</v>
      </c>
      <c r="N239" s="245" t="s">
        <v>41</v>
      </c>
      <c r="O239" s="91"/>
      <c r="P239" s="246">
        <f>O239*H239</f>
        <v>0</v>
      </c>
      <c r="Q239" s="246">
        <v>0</v>
      </c>
      <c r="R239" s="246">
        <f>Q239*H239</f>
        <v>0</v>
      </c>
      <c r="S239" s="246">
        <v>0</v>
      </c>
      <c r="T239" s="24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8" t="s">
        <v>173</v>
      </c>
      <c r="AT239" s="248" t="s">
        <v>126</v>
      </c>
      <c r="AU239" s="248" t="s">
        <v>85</v>
      </c>
      <c r="AY239" s="17" t="s">
        <v>122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7" t="s">
        <v>33</v>
      </c>
      <c r="BK239" s="249">
        <f>ROUND(I239*H239,2)</f>
        <v>0</v>
      </c>
      <c r="BL239" s="17" t="s">
        <v>173</v>
      </c>
      <c r="BM239" s="248" t="s">
        <v>947</v>
      </c>
    </row>
    <row r="240" s="13" customFormat="1">
      <c r="A240" s="13"/>
      <c r="B240" s="250"/>
      <c r="C240" s="251"/>
      <c r="D240" s="252" t="s">
        <v>132</v>
      </c>
      <c r="E240" s="253" t="s">
        <v>1</v>
      </c>
      <c r="F240" s="254" t="s">
        <v>948</v>
      </c>
      <c r="G240" s="251"/>
      <c r="H240" s="255">
        <v>121</v>
      </c>
      <c r="I240" s="256"/>
      <c r="J240" s="251"/>
      <c r="K240" s="251"/>
      <c r="L240" s="257"/>
      <c r="M240" s="258"/>
      <c r="N240" s="259"/>
      <c r="O240" s="259"/>
      <c r="P240" s="259"/>
      <c r="Q240" s="259"/>
      <c r="R240" s="259"/>
      <c r="S240" s="259"/>
      <c r="T240" s="26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1" t="s">
        <v>132</v>
      </c>
      <c r="AU240" s="261" t="s">
        <v>85</v>
      </c>
      <c r="AV240" s="13" t="s">
        <v>85</v>
      </c>
      <c r="AW240" s="13" t="s">
        <v>32</v>
      </c>
      <c r="AX240" s="13" t="s">
        <v>33</v>
      </c>
      <c r="AY240" s="261" t="s">
        <v>122</v>
      </c>
    </row>
    <row r="241" s="2" customFormat="1" ht="16.5" customHeight="1">
      <c r="A241" s="38"/>
      <c r="B241" s="39"/>
      <c r="C241" s="290" t="s">
        <v>239</v>
      </c>
      <c r="D241" s="290" t="s">
        <v>363</v>
      </c>
      <c r="E241" s="291" t="s">
        <v>949</v>
      </c>
      <c r="F241" s="292" t="s">
        <v>950</v>
      </c>
      <c r="G241" s="293" t="s">
        <v>223</v>
      </c>
      <c r="H241" s="294">
        <v>121</v>
      </c>
      <c r="I241" s="295"/>
      <c r="J241" s="296">
        <f>ROUND(I241*H241,2)</f>
        <v>0</v>
      </c>
      <c r="K241" s="297"/>
      <c r="L241" s="298"/>
      <c r="M241" s="299" t="s">
        <v>1</v>
      </c>
      <c r="N241" s="300" t="s">
        <v>41</v>
      </c>
      <c r="O241" s="91"/>
      <c r="P241" s="246">
        <f>O241*H241</f>
        <v>0</v>
      </c>
      <c r="Q241" s="246">
        <v>0.00088000000000000003</v>
      </c>
      <c r="R241" s="246">
        <f>Q241*H241</f>
        <v>0.10648000000000001</v>
      </c>
      <c r="S241" s="246">
        <v>0</v>
      </c>
      <c r="T241" s="24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8" t="s">
        <v>605</v>
      </c>
      <c r="AT241" s="248" t="s">
        <v>363</v>
      </c>
      <c r="AU241" s="248" t="s">
        <v>85</v>
      </c>
      <c r="AY241" s="17" t="s">
        <v>122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17" t="s">
        <v>33</v>
      </c>
      <c r="BK241" s="249">
        <f>ROUND(I241*H241,2)</f>
        <v>0</v>
      </c>
      <c r="BL241" s="17" t="s">
        <v>605</v>
      </c>
      <c r="BM241" s="248" t="s">
        <v>951</v>
      </c>
    </row>
    <row r="242" s="13" customFormat="1">
      <c r="A242" s="13"/>
      <c r="B242" s="250"/>
      <c r="C242" s="251"/>
      <c r="D242" s="252" t="s">
        <v>132</v>
      </c>
      <c r="E242" s="253" t="s">
        <v>1</v>
      </c>
      <c r="F242" s="254" t="s">
        <v>663</v>
      </c>
      <c r="G242" s="251"/>
      <c r="H242" s="255">
        <v>121</v>
      </c>
      <c r="I242" s="256"/>
      <c r="J242" s="251"/>
      <c r="K242" s="251"/>
      <c r="L242" s="257"/>
      <c r="M242" s="258"/>
      <c r="N242" s="259"/>
      <c r="O242" s="259"/>
      <c r="P242" s="259"/>
      <c r="Q242" s="259"/>
      <c r="R242" s="259"/>
      <c r="S242" s="259"/>
      <c r="T242" s="26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1" t="s">
        <v>132</v>
      </c>
      <c r="AU242" s="261" t="s">
        <v>85</v>
      </c>
      <c r="AV242" s="13" t="s">
        <v>85</v>
      </c>
      <c r="AW242" s="13" t="s">
        <v>32</v>
      </c>
      <c r="AX242" s="13" t="s">
        <v>76</v>
      </c>
      <c r="AY242" s="261" t="s">
        <v>122</v>
      </c>
    </row>
    <row r="243" s="14" customFormat="1">
      <c r="A243" s="14"/>
      <c r="B243" s="262"/>
      <c r="C243" s="263"/>
      <c r="D243" s="252" t="s">
        <v>132</v>
      </c>
      <c r="E243" s="264" t="s">
        <v>1</v>
      </c>
      <c r="F243" s="265" t="s">
        <v>133</v>
      </c>
      <c r="G243" s="263"/>
      <c r="H243" s="266">
        <v>121</v>
      </c>
      <c r="I243" s="267"/>
      <c r="J243" s="263"/>
      <c r="K243" s="263"/>
      <c r="L243" s="268"/>
      <c r="M243" s="269"/>
      <c r="N243" s="270"/>
      <c r="O243" s="270"/>
      <c r="P243" s="270"/>
      <c r="Q243" s="270"/>
      <c r="R243" s="270"/>
      <c r="S243" s="270"/>
      <c r="T243" s="27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2" t="s">
        <v>132</v>
      </c>
      <c r="AU243" s="272" t="s">
        <v>85</v>
      </c>
      <c r="AV243" s="14" t="s">
        <v>134</v>
      </c>
      <c r="AW243" s="14" t="s">
        <v>32</v>
      </c>
      <c r="AX243" s="14" t="s">
        <v>33</v>
      </c>
      <c r="AY243" s="272" t="s">
        <v>122</v>
      </c>
    </row>
    <row r="244" s="2" customFormat="1" ht="24" customHeight="1">
      <c r="A244" s="38"/>
      <c r="B244" s="39"/>
      <c r="C244" s="236" t="s">
        <v>460</v>
      </c>
      <c r="D244" s="236" t="s">
        <v>126</v>
      </c>
      <c r="E244" s="237" t="s">
        <v>952</v>
      </c>
      <c r="F244" s="238" t="s">
        <v>953</v>
      </c>
      <c r="G244" s="239" t="s">
        <v>223</v>
      </c>
      <c r="H244" s="240">
        <v>121</v>
      </c>
      <c r="I244" s="241"/>
      <c r="J244" s="242">
        <f>ROUND(I244*H244,2)</f>
        <v>0</v>
      </c>
      <c r="K244" s="243"/>
      <c r="L244" s="44"/>
      <c r="M244" s="244" t="s">
        <v>1</v>
      </c>
      <c r="N244" s="245" t="s">
        <v>41</v>
      </c>
      <c r="O244" s="91"/>
      <c r="P244" s="246">
        <f>O244*H244</f>
        <v>0</v>
      </c>
      <c r="Q244" s="246">
        <v>0</v>
      </c>
      <c r="R244" s="246">
        <f>Q244*H244</f>
        <v>0</v>
      </c>
      <c r="S244" s="246">
        <v>0</v>
      </c>
      <c r="T244" s="24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8" t="s">
        <v>173</v>
      </c>
      <c r="AT244" s="248" t="s">
        <v>126</v>
      </c>
      <c r="AU244" s="248" t="s">
        <v>85</v>
      </c>
      <c r="AY244" s="17" t="s">
        <v>122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7" t="s">
        <v>33</v>
      </c>
      <c r="BK244" s="249">
        <f>ROUND(I244*H244,2)</f>
        <v>0</v>
      </c>
      <c r="BL244" s="17" t="s">
        <v>173</v>
      </c>
      <c r="BM244" s="248" t="s">
        <v>954</v>
      </c>
    </row>
    <row r="245" s="13" customFormat="1">
      <c r="A245" s="13"/>
      <c r="B245" s="250"/>
      <c r="C245" s="251"/>
      <c r="D245" s="252" t="s">
        <v>132</v>
      </c>
      <c r="E245" s="253" t="s">
        <v>1</v>
      </c>
      <c r="F245" s="254" t="s">
        <v>955</v>
      </c>
      <c r="G245" s="251"/>
      <c r="H245" s="255">
        <v>121</v>
      </c>
      <c r="I245" s="256"/>
      <c r="J245" s="251"/>
      <c r="K245" s="251"/>
      <c r="L245" s="257"/>
      <c r="M245" s="258"/>
      <c r="N245" s="259"/>
      <c r="O245" s="259"/>
      <c r="P245" s="259"/>
      <c r="Q245" s="259"/>
      <c r="R245" s="259"/>
      <c r="S245" s="259"/>
      <c r="T245" s="26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1" t="s">
        <v>132</v>
      </c>
      <c r="AU245" s="261" t="s">
        <v>85</v>
      </c>
      <c r="AV245" s="13" t="s">
        <v>85</v>
      </c>
      <c r="AW245" s="13" t="s">
        <v>32</v>
      </c>
      <c r="AX245" s="13" t="s">
        <v>33</v>
      </c>
      <c r="AY245" s="261" t="s">
        <v>122</v>
      </c>
    </row>
    <row r="246" s="2" customFormat="1" ht="16.5" customHeight="1">
      <c r="A246" s="38"/>
      <c r="B246" s="39"/>
      <c r="C246" s="290" t="s">
        <v>125</v>
      </c>
      <c r="D246" s="290" t="s">
        <v>363</v>
      </c>
      <c r="E246" s="291" t="s">
        <v>956</v>
      </c>
      <c r="F246" s="292" t="s">
        <v>957</v>
      </c>
      <c r="G246" s="293" t="s">
        <v>223</v>
      </c>
      <c r="H246" s="294">
        <v>121</v>
      </c>
      <c r="I246" s="295"/>
      <c r="J246" s="296">
        <f>ROUND(I246*H246,2)</f>
        <v>0</v>
      </c>
      <c r="K246" s="297"/>
      <c r="L246" s="298"/>
      <c r="M246" s="299" t="s">
        <v>1</v>
      </c>
      <c r="N246" s="300" t="s">
        <v>41</v>
      </c>
      <c r="O246" s="91"/>
      <c r="P246" s="246">
        <f>O246*H246</f>
        <v>0</v>
      </c>
      <c r="Q246" s="246">
        <v>0.00088000000000000003</v>
      </c>
      <c r="R246" s="246">
        <f>Q246*H246</f>
        <v>0.10648000000000001</v>
      </c>
      <c r="S246" s="246">
        <v>0</v>
      </c>
      <c r="T246" s="24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8" t="s">
        <v>605</v>
      </c>
      <c r="AT246" s="248" t="s">
        <v>363</v>
      </c>
      <c r="AU246" s="248" t="s">
        <v>85</v>
      </c>
      <c r="AY246" s="17" t="s">
        <v>122</v>
      </c>
      <c r="BE246" s="249">
        <f>IF(N246="základní",J246,0)</f>
        <v>0</v>
      </c>
      <c r="BF246" s="249">
        <f>IF(N246="snížená",J246,0)</f>
        <v>0</v>
      </c>
      <c r="BG246" s="249">
        <f>IF(N246="zákl. přenesená",J246,0)</f>
        <v>0</v>
      </c>
      <c r="BH246" s="249">
        <f>IF(N246="sníž. přenesená",J246,0)</f>
        <v>0</v>
      </c>
      <c r="BI246" s="249">
        <f>IF(N246="nulová",J246,0)</f>
        <v>0</v>
      </c>
      <c r="BJ246" s="17" t="s">
        <v>33</v>
      </c>
      <c r="BK246" s="249">
        <f>ROUND(I246*H246,2)</f>
        <v>0</v>
      </c>
      <c r="BL246" s="17" t="s">
        <v>605</v>
      </c>
      <c r="BM246" s="248" t="s">
        <v>958</v>
      </c>
    </row>
    <row r="247" s="13" customFormat="1">
      <c r="A247" s="13"/>
      <c r="B247" s="250"/>
      <c r="C247" s="251"/>
      <c r="D247" s="252" t="s">
        <v>132</v>
      </c>
      <c r="E247" s="253" t="s">
        <v>1</v>
      </c>
      <c r="F247" s="254" t="s">
        <v>663</v>
      </c>
      <c r="G247" s="251"/>
      <c r="H247" s="255">
        <v>121</v>
      </c>
      <c r="I247" s="256"/>
      <c r="J247" s="251"/>
      <c r="K247" s="251"/>
      <c r="L247" s="257"/>
      <c r="M247" s="258"/>
      <c r="N247" s="259"/>
      <c r="O247" s="259"/>
      <c r="P247" s="259"/>
      <c r="Q247" s="259"/>
      <c r="R247" s="259"/>
      <c r="S247" s="259"/>
      <c r="T247" s="26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1" t="s">
        <v>132</v>
      </c>
      <c r="AU247" s="261" t="s">
        <v>85</v>
      </c>
      <c r="AV247" s="13" t="s">
        <v>85</v>
      </c>
      <c r="AW247" s="13" t="s">
        <v>32</v>
      </c>
      <c r="AX247" s="13" t="s">
        <v>76</v>
      </c>
      <c r="AY247" s="261" t="s">
        <v>122</v>
      </c>
    </row>
    <row r="248" s="14" customFormat="1">
      <c r="A248" s="14"/>
      <c r="B248" s="262"/>
      <c r="C248" s="263"/>
      <c r="D248" s="252" t="s">
        <v>132</v>
      </c>
      <c r="E248" s="264" t="s">
        <v>1</v>
      </c>
      <c r="F248" s="265" t="s">
        <v>133</v>
      </c>
      <c r="G248" s="263"/>
      <c r="H248" s="266">
        <v>121</v>
      </c>
      <c r="I248" s="267"/>
      <c r="J248" s="263"/>
      <c r="K248" s="263"/>
      <c r="L248" s="268"/>
      <c r="M248" s="269"/>
      <c r="N248" s="270"/>
      <c r="O248" s="270"/>
      <c r="P248" s="270"/>
      <c r="Q248" s="270"/>
      <c r="R248" s="270"/>
      <c r="S248" s="270"/>
      <c r="T248" s="27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2" t="s">
        <v>132</v>
      </c>
      <c r="AU248" s="272" t="s">
        <v>85</v>
      </c>
      <c r="AV248" s="14" t="s">
        <v>134</v>
      </c>
      <c r="AW248" s="14" t="s">
        <v>32</v>
      </c>
      <c r="AX248" s="14" t="s">
        <v>33</v>
      </c>
      <c r="AY248" s="272" t="s">
        <v>122</v>
      </c>
    </row>
    <row r="249" s="2" customFormat="1" ht="24" customHeight="1">
      <c r="A249" s="38"/>
      <c r="B249" s="39"/>
      <c r="C249" s="236" t="s">
        <v>465</v>
      </c>
      <c r="D249" s="236" t="s">
        <v>126</v>
      </c>
      <c r="E249" s="237" t="s">
        <v>959</v>
      </c>
      <c r="F249" s="238" t="s">
        <v>960</v>
      </c>
      <c r="G249" s="239" t="s">
        <v>223</v>
      </c>
      <c r="H249" s="240">
        <v>165</v>
      </c>
      <c r="I249" s="241"/>
      <c r="J249" s="242">
        <f>ROUND(I249*H249,2)</f>
        <v>0</v>
      </c>
      <c r="K249" s="243"/>
      <c r="L249" s="44"/>
      <c r="M249" s="244" t="s">
        <v>1</v>
      </c>
      <c r="N249" s="245" t="s">
        <v>41</v>
      </c>
      <c r="O249" s="91"/>
      <c r="P249" s="246">
        <f>O249*H249</f>
        <v>0</v>
      </c>
      <c r="Q249" s="246">
        <v>0</v>
      </c>
      <c r="R249" s="246">
        <f>Q249*H249</f>
        <v>0</v>
      </c>
      <c r="S249" s="246">
        <v>0</v>
      </c>
      <c r="T249" s="24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8" t="s">
        <v>173</v>
      </c>
      <c r="AT249" s="248" t="s">
        <v>126</v>
      </c>
      <c r="AU249" s="248" t="s">
        <v>85</v>
      </c>
      <c r="AY249" s="17" t="s">
        <v>122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7" t="s">
        <v>33</v>
      </c>
      <c r="BK249" s="249">
        <f>ROUND(I249*H249,2)</f>
        <v>0</v>
      </c>
      <c r="BL249" s="17" t="s">
        <v>173</v>
      </c>
      <c r="BM249" s="248" t="s">
        <v>961</v>
      </c>
    </row>
    <row r="250" s="13" customFormat="1">
      <c r="A250" s="13"/>
      <c r="B250" s="250"/>
      <c r="C250" s="251"/>
      <c r="D250" s="252" t="s">
        <v>132</v>
      </c>
      <c r="E250" s="253" t="s">
        <v>1</v>
      </c>
      <c r="F250" s="254" t="s">
        <v>962</v>
      </c>
      <c r="G250" s="251"/>
      <c r="H250" s="255">
        <v>165</v>
      </c>
      <c r="I250" s="256"/>
      <c r="J250" s="251"/>
      <c r="K250" s="251"/>
      <c r="L250" s="257"/>
      <c r="M250" s="258"/>
      <c r="N250" s="259"/>
      <c r="O250" s="259"/>
      <c r="P250" s="259"/>
      <c r="Q250" s="259"/>
      <c r="R250" s="259"/>
      <c r="S250" s="259"/>
      <c r="T250" s="26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1" t="s">
        <v>132</v>
      </c>
      <c r="AU250" s="261" t="s">
        <v>85</v>
      </c>
      <c r="AV250" s="13" t="s">
        <v>85</v>
      </c>
      <c r="AW250" s="13" t="s">
        <v>32</v>
      </c>
      <c r="AX250" s="13" t="s">
        <v>33</v>
      </c>
      <c r="AY250" s="261" t="s">
        <v>122</v>
      </c>
    </row>
    <row r="251" s="2" customFormat="1" ht="16.5" customHeight="1">
      <c r="A251" s="38"/>
      <c r="B251" s="39"/>
      <c r="C251" s="290" t="s">
        <v>135</v>
      </c>
      <c r="D251" s="290" t="s">
        <v>363</v>
      </c>
      <c r="E251" s="291" t="s">
        <v>963</v>
      </c>
      <c r="F251" s="292" t="s">
        <v>964</v>
      </c>
      <c r="G251" s="293" t="s">
        <v>223</v>
      </c>
      <c r="H251" s="294">
        <v>165</v>
      </c>
      <c r="I251" s="295"/>
      <c r="J251" s="296">
        <f>ROUND(I251*H251,2)</f>
        <v>0</v>
      </c>
      <c r="K251" s="297"/>
      <c r="L251" s="298"/>
      <c r="M251" s="299" t="s">
        <v>1</v>
      </c>
      <c r="N251" s="300" t="s">
        <v>41</v>
      </c>
      <c r="O251" s="91"/>
      <c r="P251" s="246">
        <f>O251*H251</f>
        <v>0</v>
      </c>
      <c r="Q251" s="246">
        <v>0.00088000000000000003</v>
      </c>
      <c r="R251" s="246">
        <f>Q251*H251</f>
        <v>0.1452</v>
      </c>
      <c r="S251" s="246">
        <v>0</v>
      </c>
      <c r="T251" s="24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8" t="s">
        <v>605</v>
      </c>
      <c r="AT251" s="248" t="s">
        <v>363</v>
      </c>
      <c r="AU251" s="248" t="s">
        <v>85</v>
      </c>
      <c r="AY251" s="17" t="s">
        <v>122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7" t="s">
        <v>33</v>
      </c>
      <c r="BK251" s="249">
        <f>ROUND(I251*H251,2)</f>
        <v>0</v>
      </c>
      <c r="BL251" s="17" t="s">
        <v>605</v>
      </c>
      <c r="BM251" s="248" t="s">
        <v>965</v>
      </c>
    </row>
    <row r="252" s="13" customFormat="1">
      <c r="A252" s="13"/>
      <c r="B252" s="250"/>
      <c r="C252" s="251"/>
      <c r="D252" s="252" t="s">
        <v>132</v>
      </c>
      <c r="E252" s="253" t="s">
        <v>1</v>
      </c>
      <c r="F252" s="254" t="s">
        <v>966</v>
      </c>
      <c r="G252" s="251"/>
      <c r="H252" s="255">
        <v>165</v>
      </c>
      <c r="I252" s="256"/>
      <c r="J252" s="251"/>
      <c r="K252" s="251"/>
      <c r="L252" s="257"/>
      <c r="M252" s="258"/>
      <c r="N252" s="259"/>
      <c r="O252" s="259"/>
      <c r="P252" s="259"/>
      <c r="Q252" s="259"/>
      <c r="R252" s="259"/>
      <c r="S252" s="259"/>
      <c r="T252" s="26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1" t="s">
        <v>132</v>
      </c>
      <c r="AU252" s="261" t="s">
        <v>85</v>
      </c>
      <c r="AV252" s="13" t="s">
        <v>85</v>
      </c>
      <c r="AW252" s="13" t="s">
        <v>32</v>
      </c>
      <c r="AX252" s="13" t="s">
        <v>76</v>
      </c>
      <c r="AY252" s="261" t="s">
        <v>122</v>
      </c>
    </row>
    <row r="253" s="14" customFormat="1">
      <c r="A253" s="14"/>
      <c r="B253" s="262"/>
      <c r="C253" s="263"/>
      <c r="D253" s="252" t="s">
        <v>132</v>
      </c>
      <c r="E253" s="264" t="s">
        <v>1</v>
      </c>
      <c r="F253" s="265" t="s">
        <v>133</v>
      </c>
      <c r="G253" s="263"/>
      <c r="H253" s="266">
        <v>165</v>
      </c>
      <c r="I253" s="267"/>
      <c r="J253" s="263"/>
      <c r="K253" s="263"/>
      <c r="L253" s="268"/>
      <c r="M253" s="269"/>
      <c r="N253" s="270"/>
      <c r="O253" s="270"/>
      <c r="P253" s="270"/>
      <c r="Q253" s="270"/>
      <c r="R253" s="270"/>
      <c r="S253" s="270"/>
      <c r="T253" s="27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2" t="s">
        <v>132</v>
      </c>
      <c r="AU253" s="272" t="s">
        <v>85</v>
      </c>
      <c r="AV253" s="14" t="s">
        <v>134</v>
      </c>
      <c r="AW253" s="14" t="s">
        <v>32</v>
      </c>
      <c r="AX253" s="14" t="s">
        <v>33</v>
      </c>
      <c r="AY253" s="272" t="s">
        <v>122</v>
      </c>
    </row>
    <row r="254" s="2" customFormat="1" ht="24" customHeight="1">
      <c r="A254" s="38"/>
      <c r="B254" s="39"/>
      <c r="C254" s="236" t="s">
        <v>793</v>
      </c>
      <c r="D254" s="236" t="s">
        <v>126</v>
      </c>
      <c r="E254" s="237" t="s">
        <v>967</v>
      </c>
      <c r="F254" s="238" t="s">
        <v>968</v>
      </c>
      <c r="G254" s="239" t="s">
        <v>969</v>
      </c>
      <c r="H254" s="304"/>
      <c r="I254" s="241"/>
      <c r="J254" s="242">
        <f>ROUND(I254*H254,2)</f>
        <v>0</v>
      </c>
      <c r="K254" s="243"/>
      <c r="L254" s="44"/>
      <c r="M254" s="244" t="s">
        <v>1</v>
      </c>
      <c r="N254" s="245" t="s">
        <v>41</v>
      </c>
      <c r="O254" s="91"/>
      <c r="P254" s="246">
        <f>O254*H254</f>
        <v>0</v>
      </c>
      <c r="Q254" s="246">
        <v>0</v>
      </c>
      <c r="R254" s="246">
        <f>Q254*H254</f>
        <v>0</v>
      </c>
      <c r="S254" s="246">
        <v>0</v>
      </c>
      <c r="T254" s="24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8" t="s">
        <v>173</v>
      </c>
      <c r="AT254" s="248" t="s">
        <v>126</v>
      </c>
      <c r="AU254" s="248" t="s">
        <v>85</v>
      </c>
      <c r="AY254" s="17" t="s">
        <v>122</v>
      </c>
      <c r="BE254" s="249">
        <f>IF(N254="základní",J254,0)</f>
        <v>0</v>
      </c>
      <c r="BF254" s="249">
        <f>IF(N254="snížená",J254,0)</f>
        <v>0</v>
      </c>
      <c r="BG254" s="249">
        <f>IF(N254="zákl. přenesená",J254,0)</f>
        <v>0</v>
      </c>
      <c r="BH254" s="249">
        <f>IF(N254="sníž. přenesená",J254,0)</f>
        <v>0</v>
      </c>
      <c r="BI254" s="249">
        <f>IF(N254="nulová",J254,0)</f>
        <v>0</v>
      </c>
      <c r="BJ254" s="17" t="s">
        <v>33</v>
      </c>
      <c r="BK254" s="249">
        <f>ROUND(I254*H254,2)</f>
        <v>0</v>
      </c>
      <c r="BL254" s="17" t="s">
        <v>173</v>
      </c>
      <c r="BM254" s="248" t="s">
        <v>970</v>
      </c>
    </row>
    <row r="255" s="12" customFormat="1" ht="25.92" customHeight="1">
      <c r="A255" s="12"/>
      <c r="B255" s="220"/>
      <c r="C255" s="221"/>
      <c r="D255" s="222" t="s">
        <v>75</v>
      </c>
      <c r="E255" s="223" t="s">
        <v>363</v>
      </c>
      <c r="F255" s="223" t="s">
        <v>785</v>
      </c>
      <c r="G255" s="221"/>
      <c r="H255" s="221"/>
      <c r="I255" s="224"/>
      <c r="J255" s="225">
        <f>BK255</f>
        <v>0</v>
      </c>
      <c r="K255" s="221"/>
      <c r="L255" s="226"/>
      <c r="M255" s="227"/>
      <c r="N255" s="228"/>
      <c r="O255" s="228"/>
      <c r="P255" s="229">
        <f>P256+P264</f>
        <v>0</v>
      </c>
      <c r="Q255" s="228"/>
      <c r="R255" s="229">
        <f>R256+R264</f>
        <v>41.433180000000007</v>
      </c>
      <c r="S255" s="228"/>
      <c r="T255" s="230">
        <f>T256+T264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31" t="s">
        <v>345</v>
      </c>
      <c r="AT255" s="232" t="s">
        <v>75</v>
      </c>
      <c r="AU255" s="232" t="s">
        <v>76</v>
      </c>
      <c r="AY255" s="231" t="s">
        <v>122</v>
      </c>
      <c r="BK255" s="233">
        <f>BK256+BK264</f>
        <v>0</v>
      </c>
    </row>
    <row r="256" s="12" customFormat="1" ht="22.8" customHeight="1">
      <c r="A256" s="12"/>
      <c r="B256" s="220"/>
      <c r="C256" s="221"/>
      <c r="D256" s="222" t="s">
        <v>75</v>
      </c>
      <c r="E256" s="234" t="s">
        <v>971</v>
      </c>
      <c r="F256" s="234" t="s">
        <v>972</v>
      </c>
      <c r="G256" s="221"/>
      <c r="H256" s="221"/>
      <c r="I256" s="224"/>
      <c r="J256" s="235">
        <f>BK256</f>
        <v>0</v>
      </c>
      <c r="K256" s="221"/>
      <c r="L256" s="226"/>
      <c r="M256" s="227"/>
      <c r="N256" s="228"/>
      <c r="O256" s="228"/>
      <c r="P256" s="229">
        <f>SUM(P257:P263)</f>
        <v>0</v>
      </c>
      <c r="Q256" s="228"/>
      <c r="R256" s="229">
        <f>SUM(R257:R263)</f>
        <v>0</v>
      </c>
      <c r="S256" s="228"/>
      <c r="T256" s="230">
        <f>SUM(T257:T263)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31" t="s">
        <v>345</v>
      </c>
      <c r="AT256" s="232" t="s">
        <v>75</v>
      </c>
      <c r="AU256" s="232" t="s">
        <v>33</v>
      </c>
      <c r="AY256" s="231" t="s">
        <v>122</v>
      </c>
      <c r="BK256" s="233">
        <f>SUM(BK257:BK263)</f>
        <v>0</v>
      </c>
    </row>
    <row r="257" s="2" customFormat="1" ht="16.5" customHeight="1">
      <c r="A257" s="38"/>
      <c r="B257" s="39"/>
      <c r="C257" s="236" t="s">
        <v>345</v>
      </c>
      <c r="D257" s="236" t="s">
        <v>126</v>
      </c>
      <c r="E257" s="237" t="s">
        <v>973</v>
      </c>
      <c r="F257" s="238" t="s">
        <v>974</v>
      </c>
      <c r="G257" s="239" t="s">
        <v>394</v>
      </c>
      <c r="H257" s="240">
        <v>2</v>
      </c>
      <c r="I257" s="241"/>
      <c r="J257" s="242">
        <f>ROUND(I257*H257,2)</f>
        <v>0</v>
      </c>
      <c r="K257" s="243"/>
      <c r="L257" s="44"/>
      <c r="M257" s="244" t="s">
        <v>1</v>
      </c>
      <c r="N257" s="245" t="s">
        <v>41</v>
      </c>
      <c r="O257" s="91"/>
      <c r="P257" s="246">
        <f>O257*H257</f>
        <v>0</v>
      </c>
      <c r="Q257" s="246">
        <v>0</v>
      </c>
      <c r="R257" s="246">
        <f>Q257*H257</f>
        <v>0</v>
      </c>
      <c r="S257" s="246">
        <v>0</v>
      </c>
      <c r="T257" s="24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8" t="s">
        <v>717</v>
      </c>
      <c r="AT257" s="248" t="s">
        <v>126</v>
      </c>
      <c r="AU257" s="248" t="s">
        <v>85</v>
      </c>
      <c r="AY257" s="17" t="s">
        <v>122</v>
      </c>
      <c r="BE257" s="249">
        <f>IF(N257="základní",J257,0)</f>
        <v>0</v>
      </c>
      <c r="BF257" s="249">
        <f>IF(N257="snížená",J257,0)</f>
        <v>0</v>
      </c>
      <c r="BG257" s="249">
        <f>IF(N257="zákl. přenesená",J257,0)</f>
        <v>0</v>
      </c>
      <c r="BH257" s="249">
        <f>IF(N257="sníž. přenesená",J257,0)</f>
        <v>0</v>
      </c>
      <c r="BI257" s="249">
        <f>IF(N257="nulová",J257,0)</f>
        <v>0</v>
      </c>
      <c r="BJ257" s="17" t="s">
        <v>33</v>
      </c>
      <c r="BK257" s="249">
        <f>ROUND(I257*H257,2)</f>
        <v>0</v>
      </c>
      <c r="BL257" s="17" t="s">
        <v>717</v>
      </c>
      <c r="BM257" s="248" t="s">
        <v>975</v>
      </c>
    </row>
    <row r="258" s="13" customFormat="1">
      <c r="A258" s="13"/>
      <c r="B258" s="250"/>
      <c r="C258" s="251"/>
      <c r="D258" s="252" t="s">
        <v>132</v>
      </c>
      <c r="E258" s="253" t="s">
        <v>1</v>
      </c>
      <c r="F258" s="254" t="s">
        <v>85</v>
      </c>
      <c r="G258" s="251"/>
      <c r="H258" s="255">
        <v>2</v>
      </c>
      <c r="I258" s="256"/>
      <c r="J258" s="251"/>
      <c r="K258" s="251"/>
      <c r="L258" s="257"/>
      <c r="M258" s="258"/>
      <c r="N258" s="259"/>
      <c r="O258" s="259"/>
      <c r="P258" s="259"/>
      <c r="Q258" s="259"/>
      <c r="R258" s="259"/>
      <c r="S258" s="259"/>
      <c r="T258" s="26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1" t="s">
        <v>132</v>
      </c>
      <c r="AU258" s="261" t="s">
        <v>85</v>
      </c>
      <c r="AV258" s="13" t="s">
        <v>85</v>
      </c>
      <c r="AW258" s="13" t="s">
        <v>32</v>
      </c>
      <c r="AX258" s="13" t="s">
        <v>33</v>
      </c>
      <c r="AY258" s="261" t="s">
        <v>122</v>
      </c>
    </row>
    <row r="259" s="2" customFormat="1" ht="24" customHeight="1">
      <c r="A259" s="38"/>
      <c r="B259" s="39"/>
      <c r="C259" s="236" t="s">
        <v>85</v>
      </c>
      <c r="D259" s="236" t="s">
        <v>126</v>
      </c>
      <c r="E259" s="237" t="s">
        <v>976</v>
      </c>
      <c r="F259" s="238" t="s">
        <v>977</v>
      </c>
      <c r="G259" s="239" t="s">
        <v>394</v>
      </c>
      <c r="H259" s="240">
        <v>3</v>
      </c>
      <c r="I259" s="241"/>
      <c r="J259" s="242">
        <f>ROUND(I259*H259,2)</f>
        <v>0</v>
      </c>
      <c r="K259" s="243"/>
      <c r="L259" s="44"/>
      <c r="M259" s="244" t="s">
        <v>1</v>
      </c>
      <c r="N259" s="245" t="s">
        <v>41</v>
      </c>
      <c r="O259" s="91"/>
      <c r="P259" s="246">
        <f>O259*H259</f>
        <v>0</v>
      </c>
      <c r="Q259" s="246">
        <v>0</v>
      </c>
      <c r="R259" s="246">
        <f>Q259*H259</f>
        <v>0</v>
      </c>
      <c r="S259" s="246">
        <v>0</v>
      </c>
      <c r="T259" s="24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8" t="s">
        <v>717</v>
      </c>
      <c r="AT259" s="248" t="s">
        <v>126</v>
      </c>
      <c r="AU259" s="248" t="s">
        <v>85</v>
      </c>
      <c r="AY259" s="17" t="s">
        <v>122</v>
      </c>
      <c r="BE259" s="249">
        <f>IF(N259="základní",J259,0)</f>
        <v>0</v>
      </c>
      <c r="BF259" s="249">
        <f>IF(N259="snížená",J259,0)</f>
        <v>0</v>
      </c>
      <c r="BG259" s="249">
        <f>IF(N259="zákl. přenesená",J259,0)</f>
        <v>0</v>
      </c>
      <c r="BH259" s="249">
        <f>IF(N259="sníž. přenesená",J259,0)</f>
        <v>0</v>
      </c>
      <c r="BI259" s="249">
        <f>IF(N259="nulová",J259,0)</f>
        <v>0</v>
      </c>
      <c r="BJ259" s="17" t="s">
        <v>33</v>
      </c>
      <c r="BK259" s="249">
        <f>ROUND(I259*H259,2)</f>
        <v>0</v>
      </c>
      <c r="BL259" s="17" t="s">
        <v>717</v>
      </c>
      <c r="BM259" s="248" t="s">
        <v>978</v>
      </c>
    </row>
    <row r="260" s="13" customFormat="1">
      <c r="A260" s="13"/>
      <c r="B260" s="250"/>
      <c r="C260" s="251"/>
      <c r="D260" s="252" t="s">
        <v>132</v>
      </c>
      <c r="E260" s="253" t="s">
        <v>1</v>
      </c>
      <c r="F260" s="254" t="s">
        <v>345</v>
      </c>
      <c r="G260" s="251"/>
      <c r="H260" s="255">
        <v>3</v>
      </c>
      <c r="I260" s="256"/>
      <c r="J260" s="251"/>
      <c r="K260" s="251"/>
      <c r="L260" s="257"/>
      <c r="M260" s="258"/>
      <c r="N260" s="259"/>
      <c r="O260" s="259"/>
      <c r="P260" s="259"/>
      <c r="Q260" s="259"/>
      <c r="R260" s="259"/>
      <c r="S260" s="259"/>
      <c r="T260" s="26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1" t="s">
        <v>132</v>
      </c>
      <c r="AU260" s="261" t="s">
        <v>85</v>
      </c>
      <c r="AV260" s="13" t="s">
        <v>85</v>
      </c>
      <c r="AW260" s="13" t="s">
        <v>32</v>
      </c>
      <c r="AX260" s="13" t="s">
        <v>33</v>
      </c>
      <c r="AY260" s="261" t="s">
        <v>122</v>
      </c>
    </row>
    <row r="261" s="2" customFormat="1" ht="24" customHeight="1">
      <c r="A261" s="38"/>
      <c r="B261" s="39"/>
      <c r="C261" s="236" t="s">
        <v>121</v>
      </c>
      <c r="D261" s="236" t="s">
        <v>126</v>
      </c>
      <c r="E261" s="237" t="s">
        <v>979</v>
      </c>
      <c r="F261" s="238" t="s">
        <v>980</v>
      </c>
      <c r="G261" s="239" t="s">
        <v>394</v>
      </c>
      <c r="H261" s="240">
        <v>11</v>
      </c>
      <c r="I261" s="241"/>
      <c r="J261" s="242">
        <f>ROUND(I261*H261,2)</f>
        <v>0</v>
      </c>
      <c r="K261" s="243"/>
      <c r="L261" s="44"/>
      <c r="M261" s="244" t="s">
        <v>1</v>
      </c>
      <c r="N261" s="245" t="s">
        <v>41</v>
      </c>
      <c r="O261" s="91"/>
      <c r="P261" s="246">
        <f>O261*H261</f>
        <v>0</v>
      </c>
      <c r="Q261" s="246">
        <v>0</v>
      </c>
      <c r="R261" s="246">
        <f>Q261*H261</f>
        <v>0</v>
      </c>
      <c r="S261" s="246">
        <v>0</v>
      </c>
      <c r="T261" s="24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8" t="s">
        <v>717</v>
      </c>
      <c r="AT261" s="248" t="s">
        <v>126</v>
      </c>
      <c r="AU261" s="248" t="s">
        <v>85</v>
      </c>
      <c r="AY261" s="17" t="s">
        <v>122</v>
      </c>
      <c r="BE261" s="249">
        <f>IF(N261="základní",J261,0)</f>
        <v>0</v>
      </c>
      <c r="BF261" s="249">
        <f>IF(N261="snížená",J261,0)</f>
        <v>0</v>
      </c>
      <c r="BG261" s="249">
        <f>IF(N261="zákl. přenesená",J261,0)</f>
        <v>0</v>
      </c>
      <c r="BH261" s="249">
        <f>IF(N261="sníž. přenesená",J261,0)</f>
        <v>0</v>
      </c>
      <c r="BI261" s="249">
        <f>IF(N261="nulová",J261,0)</f>
        <v>0</v>
      </c>
      <c r="BJ261" s="17" t="s">
        <v>33</v>
      </c>
      <c r="BK261" s="249">
        <f>ROUND(I261*H261,2)</f>
        <v>0</v>
      </c>
      <c r="BL261" s="17" t="s">
        <v>717</v>
      </c>
      <c r="BM261" s="248" t="s">
        <v>981</v>
      </c>
    </row>
    <row r="262" s="13" customFormat="1">
      <c r="A262" s="13"/>
      <c r="B262" s="250"/>
      <c r="C262" s="251"/>
      <c r="D262" s="252" t="s">
        <v>132</v>
      </c>
      <c r="E262" s="253" t="s">
        <v>1</v>
      </c>
      <c r="F262" s="254" t="s">
        <v>151</v>
      </c>
      <c r="G262" s="251"/>
      <c r="H262" s="255">
        <v>11</v>
      </c>
      <c r="I262" s="256"/>
      <c r="J262" s="251"/>
      <c r="K262" s="251"/>
      <c r="L262" s="257"/>
      <c r="M262" s="258"/>
      <c r="N262" s="259"/>
      <c r="O262" s="259"/>
      <c r="P262" s="259"/>
      <c r="Q262" s="259"/>
      <c r="R262" s="259"/>
      <c r="S262" s="259"/>
      <c r="T262" s="26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1" t="s">
        <v>132</v>
      </c>
      <c r="AU262" s="261" t="s">
        <v>85</v>
      </c>
      <c r="AV262" s="13" t="s">
        <v>85</v>
      </c>
      <c r="AW262" s="13" t="s">
        <v>32</v>
      </c>
      <c r="AX262" s="13" t="s">
        <v>76</v>
      </c>
      <c r="AY262" s="261" t="s">
        <v>122</v>
      </c>
    </row>
    <row r="263" s="14" customFormat="1">
      <c r="A263" s="14"/>
      <c r="B263" s="262"/>
      <c r="C263" s="263"/>
      <c r="D263" s="252" t="s">
        <v>132</v>
      </c>
      <c r="E263" s="264" t="s">
        <v>1</v>
      </c>
      <c r="F263" s="265" t="s">
        <v>133</v>
      </c>
      <c r="G263" s="263"/>
      <c r="H263" s="266">
        <v>11</v>
      </c>
      <c r="I263" s="267"/>
      <c r="J263" s="263"/>
      <c r="K263" s="263"/>
      <c r="L263" s="268"/>
      <c r="M263" s="269"/>
      <c r="N263" s="270"/>
      <c r="O263" s="270"/>
      <c r="P263" s="270"/>
      <c r="Q263" s="270"/>
      <c r="R263" s="270"/>
      <c r="S263" s="270"/>
      <c r="T263" s="27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2" t="s">
        <v>132</v>
      </c>
      <c r="AU263" s="272" t="s">
        <v>85</v>
      </c>
      <c r="AV263" s="14" t="s">
        <v>134</v>
      </c>
      <c r="AW263" s="14" t="s">
        <v>32</v>
      </c>
      <c r="AX263" s="14" t="s">
        <v>33</v>
      </c>
      <c r="AY263" s="272" t="s">
        <v>122</v>
      </c>
    </row>
    <row r="264" s="12" customFormat="1" ht="22.8" customHeight="1">
      <c r="A264" s="12"/>
      <c r="B264" s="220"/>
      <c r="C264" s="221"/>
      <c r="D264" s="222" t="s">
        <v>75</v>
      </c>
      <c r="E264" s="234" t="s">
        <v>982</v>
      </c>
      <c r="F264" s="234" t="s">
        <v>983</v>
      </c>
      <c r="G264" s="221"/>
      <c r="H264" s="221"/>
      <c r="I264" s="224"/>
      <c r="J264" s="235">
        <f>BK264</f>
        <v>0</v>
      </c>
      <c r="K264" s="221"/>
      <c r="L264" s="226"/>
      <c r="M264" s="227"/>
      <c r="N264" s="228"/>
      <c r="O264" s="228"/>
      <c r="P264" s="229">
        <f>SUM(P265:P300)</f>
        <v>0</v>
      </c>
      <c r="Q264" s="228"/>
      <c r="R264" s="229">
        <f>SUM(R265:R300)</f>
        <v>41.433180000000007</v>
      </c>
      <c r="S264" s="228"/>
      <c r="T264" s="230">
        <f>SUM(T265:T300)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31" t="s">
        <v>345</v>
      </c>
      <c r="AT264" s="232" t="s">
        <v>75</v>
      </c>
      <c r="AU264" s="232" t="s">
        <v>33</v>
      </c>
      <c r="AY264" s="231" t="s">
        <v>122</v>
      </c>
      <c r="BK264" s="233">
        <f>SUM(BK265:BK300)</f>
        <v>0</v>
      </c>
    </row>
    <row r="265" s="2" customFormat="1" ht="24" customHeight="1">
      <c r="A265" s="38"/>
      <c r="B265" s="39"/>
      <c r="C265" s="236" t="s">
        <v>141</v>
      </c>
      <c r="D265" s="236" t="s">
        <v>126</v>
      </c>
      <c r="E265" s="237" t="s">
        <v>984</v>
      </c>
      <c r="F265" s="238" t="s">
        <v>985</v>
      </c>
      <c r="G265" s="239" t="s">
        <v>986</v>
      </c>
      <c r="H265" s="240">
        <v>0.20399999999999999</v>
      </c>
      <c r="I265" s="241"/>
      <c r="J265" s="242">
        <f>ROUND(I265*H265,2)</f>
        <v>0</v>
      </c>
      <c r="K265" s="243"/>
      <c r="L265" s="44"/>
      <c r="M265" s="244" t="s">
        <v>1</v>
      </c>
      <c r="N265" s="245" t="s">
        <v>41</v>
      </c>
      <c r="O265" s="91"/>
      <c r="P265" s="246">
        <f>O265*H265</f>
        <v>0</v>
      </c>
      <c r="Q265" s="246">
        <v>0</v>
      </c>
      <c r="R265" s="246">
        <f>Q265*H265</f>
        <v>0</v>
      </c>
      <c r="S265" s="246">
        <v>0</v>
      </c>
      <c r="T265" s="24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8" t="s">
        <v>717</v>
      </c>
      <c r="AT265" s="248" t="s">
        <v>126</v>
      </c>
      <c r="AU265" s="248" t="s">
        <v>85</v>
      </c>
      <c r="AY265" s="17" t="s">
        <v>122</v>
      </c>
      <c r="BE265" s="249">
        <f>IF(N265="základní",J265,0)</f>
        <v>0</v>
      </c>
      <c r="BF265" s="249">
        <f>IF(N265="snížená",J265,0)</f>
        <v>0</v>
      </c>
      <c r="BG265" s="249">
        <f>IF(N265="zákl. přenesená",J265,0)</f>
        <v>0</v>
      </c>
      <c r="BH265" s="249">
        <f>IF(N265="sníž. přenesená",J265,0)</f>
        <v>0</v>
      </c>
      <c r="BI265" s="249">
        <f>IF(N265="nulová",J265,0)</f>
        <v>0</v>
      </c>
      <c r="BJ265" s="17" t="s">
        <v>33</v>
      </c>
      <c r="BK265" s="249">
        <f>ROUND(I265*H265,2)</f>
        <v>0</v>
      </c>
      <c r="BL265" s="17" t="s">
        <v>717</v>
      </c>
      <c r="BM265" s="248" t="s">
        <v>987</v>
      </c>
    </row>
    <row r="266" s="13" customFormat="1">
      <c r="A266" s="13"/>
      <c r="B266" s="250"/>
      <c r="C266" s="251"/>
      <c r="D266" s="252" t="s">
        <v>132</v>
      </c>
      <c r="E266" s="253" t="s">
        <v>1</v>
      </c>
      <c r="F266" s="254" t="s">
        <v>988</v>
      </c>
      <c r="G266" s="251"/>
      <c r="H266" s="255">
        <v>0.20399999999999999</v>
      </c>
      <c r="I266" s="256"/>
      <c r="J266" s="251"/>
      <c r="K266" s="251"/>
      <c r="L266" s="257"/>
      <c r="M266" s="258"/>
      <c r="N266" s="259"/>
      <c r="O266" s="259"/>
      <c r="P266" s="259"/>
      <c r="Q266" s="259"/>
      <c r="R266" s="259"/>
      <c r="S266" s="259"/>
      <c r="T266" s="26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1" t="s">
        <v>132</v>
      </c>
      <c r="AU266" s="261" t="s">
        <v>85</v>
      </c>
      <c r="AV266" s="13" t="s">
        <v>85</v>
      </c>
      <c r="AW266" s="13" t="s">
        <v>32</v>
      </c>
      <c r="AX266" s="13" t="s">
        <v>76</v>
      </c>
      <c r="AY266" s="261" t="s">
        <v>122</v>
      </c>
    </row>
    <row r="267" s="14" customFormat="1">
      <c r="A267" s="14"/>
      <c r="B267" s="262"/>
      <c r="C267" s="263"/>
      <c r="D267" s="252" t="s">
        <v>132</v>
      </c>
      <c r="E267" s="264" t="s">
        <v>1</v>
      </c>
      <c r="F267" s="265" t="s">
        <v>133</v>
      </c>
      <c r="G267" s="263"/>
      <c r="H267" s="266">
        <v>0.20399999999999999</v>
      </c>
      <c r="I267" s="267"/>
      <c r="J267" s="263"/>
      <c r="K267" s="263"/>
      <c r="L267" s="268"/>
      <c r="M267" s="269"/>
      <c r="N267" s="270"/>
      <c r="O267" s="270"/>
      <c r="P267" s="270"/>
      <c r="Q267" s="270"/>
      <c r="R267" s="270"/>
      <c r="S267" s="270"/>
      <c r="T267" s="27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2" t="s">
        <v>132</v>
      </c>
      <c r="AU267" s="272" t="s">
        <v>85</v>
      </c>
      <c r="AV267" s="14" t="s">
        <v>134</v>
      </c>
      <c r="AW267" s="14" t="s">
        <v>32</v>
      </c>
      <c r="AX267" s="14" t="s">
        <v>33</v>
      </c>
      <c r="AY267" s="272" t="s">
        <v>122</v>
      </c>
    </row>
    <row r="268" s="2" customFormat="1" ht="24" customHeight="1">
      <c r="A268" s="38"/>
      <c r="B268" s="39"/>
      <c r="C268" s="236" t="s">
        <v>418</v>
      </c>
      <c r="D268" s="236" t="s">
        <v>126</v>
      </c>
      <c r="E268" s="237" t="s">
        <v>989</v>
      </c>
      <c r="F268" s="238" t="s">
        <v>990</v>
      </c>
      <c r="G268" s="239" t="s">
        <v>986</v>
      </c>
      <c r="H268" s="240">
        <v>0.25</v>
      </c>
      <c r="I268" s="241"/>
      <c r="J268" s="242">
        <f>ROUND(I268*H268,2)</f>
        <v>0</v>
      </c>
      <c r="K268" s="243"/>
      <c r="L268" s="44"/>
      <c r="M268" s="244" t="s">
        <v>1</v>
      </c>
      <c r="N268" s="245" t="s">
        <v>41</v>
      </c>
      <c r="O268" s="91"/>
      <c r="P268" s="246">
        <f>O268*H268</f>
        <v>0</v>
      </c>
      <c r="Q268" s="246">
        <v>0.0088000000000000005</v>
      </c>
      <c r="R268" s="246">
        <f>Q268*H268</f>
        <v>0.0022000000000000001</v>
      </c>
      <c r="S268" s="246">
        <v>0</v>
      </c>
      <c r="T268" s="24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8" t="s">
        <v>717</v>
      </c>
      <c r="AT268" s="248" t="s">
        <v>126</v>
      </c>
      <c r="AU268" s="248" t="s">
        <v>85</v>
      </c>
      <c r="AY268" s="17" t="s">
        <v>122</v>
      </c>
      <c r="BE268" s="249">
        <f>IF(N268="základní",J268,0)</f>
        <v>0</v>
      </c>
      <c r="BF268" s="249">
        <f>IF(N268="snížená",J268,0)</f>
        <v>0</v>
      </c>
      <c r="BG268" s="249">
        <f>IF(N268="zákl. přenesená",J268,0)</f>
        <v>0</v>
      </c>
      <c r="BH268" s="249">
        <f>IF(N268="sníž. přenesená",J268,0)</f>
        <v>0</v>
      </c>
      <c r="BI268" s="249">
        <f>IF(N268="nulová",J268,0)</f>
        <v>0</v>
      </c>
      <c r="BJ268" s="17" t="s">
        <v>33</v>
      </c>
      <c r="BK268" s="249">
        <f>ROUND(I268*H268,2)</f>
        <v>0</v>
      </c>
      <c r="BL268" s="17" t="s">
        <v>717</v>
      </c>
      <c r="BM268" s="248" t="s">
        <v>991</v>
      </c>
    </row>
    <row r="269" s="2" customFormat="1" ht="16.5" customHeight="1">
      <c r="A269" s="38"/>
      <c r="B269" s="39"/>
      <c r="C269" s="236" t="s">
        <v>145</v>
      </c>
      <c r="D269" s="236" t="s">
        <v>126</v>
      </c>
      <c r="E269" s="237" t="s">
        <v>992</v>
      </c>
      <c r="F269" s="238" t="s">
        <v>993</v>
      </c>
      <c r="G269" s="239" t="s">
        <v>203</v>
      </c>
      <c r="H269" s="240">
        <v>72</v>
      </c>
      <c r="I269" s="241"/>
      <c r="J269" s="242">
        <f>ROUND(I269*H269,2)</f>
        <v>0</v>
      </c>
      <c r="K269" s="243"/>
      <c r="L269" s="44"/>
      <c r="M269" s="244" t="s">
        <v>1</v>
      </c>
      <c r="N269" s="245" t="s">
        <v>41</v>
      </c>
      <c r="O269" s="91"/>
      <c r="P269" s="246">
        <f>O269*H269</f>
        <v>0</v>
      </c>
      <c r="Q269" s="246">
        <v>0</v>
      </c>
      <c r="R269" s="246">
        <f>Q269*H269</f>
        <v>0</v>
      </c>
      <c r="S269" s="246">
        <v>0</v>
      </c>
      <c r="T269" s="24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8" t="s">
        <v>717</v>
      </c>
      <c r="AT269" s="248" t="s">
        <v>126</v>
      </c>
      <c r="AU269" s="248" t="s">
        <v>85</v>
      </c>
      <c r="AY269" s="17" t="s">
        <v>122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7" t="s">
        <v>33</v>
      </c>
      <c r="BK269" s="249">
        <f>ROUND(I269*H269,2)</f>
        <v>0</v>
      </c>
      <c r="BL269" s="17" t="s">
        <v>717</v>
      </c>
      <c r="BM269" s="248" t="s">
        <v>994</v>
      </c>
    </row>
    <row r="270" s="13" customFormat="1">
      <c r="A270" s="13"/>
      <c r="B270" s="250"/>
      <c r="C270" s="251"/>
      <c r="D270" s="252" t="s">
        <v>132</v>
      </c>
      <c r="E270" s="253" t="s">
        <v>1</v>
      </c>
      <c r="F270" s="254" t="s">
        <v>258</v>
      </c>
      <c r="G270" s="251"/>
      <c r="H270" s="255">
        <v>72</v>
      </c>
      <c r="I270" s="256"/>
      <c r="J270" s="251"/>
      <c r="K270" s="251"/>
      <c r="L270" s="257"/>
      <c r="M270" s="258"/>
      <c r="N270" s="259"/>
      <c r="O270" s="259"/>
      <c r="P270" s="259"/>
      <c r="Q270" s="259"/>
      <c r="R270" s="259"/>
      <c r="S270" s="259"/>
      <c r="T270" s="26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1" t="s">
        <v>132</v>
      </c>
      <c r="AU270" s="261" t="s">
        <v>85</v>
      </c>
      <c r="AV270" s="13" t="s">
        <v>85</v>
      </c>
      <c r="AW270" s="13" t="s">
        <v>32</v>
      </c>
      <c r="AX270" s="13" t="s">
        <v>76</v>
      </c>
      <c r="AY270" s="261" t="s">
        <v>122</v>
      </c>
    </row>
    <row r="271" s="14" customFormat="1">
      <c r="A271" s="14"/>
      <c r="B271" s="262"/>
      <c r="C271" s="263"/>
      <c r="D271" s="252" t="s">
        <v>132</v>
      </c>
      <c r="E271" s="264" t="s">
        <v>1</v>
      </c>
      <c r="F271" s="265" t="s">
        <v>133</v>
      </c>
      <c r="G271" s="263"/>
      <c r="H271" s="266">
        <v>72</v>
      </c>
      <c r="I271" s="267"/>
      <c r="J271" s="263"/>
      <c r="K271" s="263"/>
      <c r="L271" s="268"/>
      <c r="M271" s="269"/>
      <c r="N271" s="270"/>
      <c r="O271" s="270"/>
      <c r="P271" s="270"/>
      <c r="Q271" s="270"/>
      <c r="R271" s="270"/>
      <c r="S271" s="270"/>
      <c r="T271" s="27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2" t="s">
        <v>132</v>
      </c>
      <c r="AU271" s="272" t="s">
        <v>85</v>
      </c>
      <c r="AV271" s="14" t="s">
        <v>134</v>
      </c>
      <c r="AW271" s="14" t="s">
        <v>32</v>
      </c>
      <c r="AX271" s="14" t="s">
        <v>33</v>
      </c>
      <c r="AY271" s="272" t="s">
        <v>122</v>
      </c>
    </row>
    <row r="272" s="2" customFormat="1" ht="16.5" customHeight="1">
      <c r="A272" s="38"/>
      <c r="B272" s="39"/>
      <c r="C272" s="236" t="s">
        <v>154</v>
      </c>
      <c r="D272" s="236" t="s">
        <v>126</v>
      </c>
      <c r="E272" s="237" t="s">
        <v>995</v>
      </c>
      <c r="F272" s="238" t="s">
        <v>996</v>
      </c>
      <c r="G272" s="239" t="s">
        <v>223</v>
      </c>
      <c r="H272" s="240">
        <v>28</v>
      </c>
      <c r="I272" s="241"/>
      <c r="J272" s="242">
        <f>ROUND(I272*H272,2)</f>
        <v>0</v>
      </c>
      <c r="K272" s="243"/>
      <c r="L272" s="44"/>
      <c r="M272" s="244" t="s">
        <v>1</v>
      </c>
      <c r="N272" s="245" t="s">
        <v>41</v>
      </c>
      <c r="O272" s="91"/>
      <c r="P272" s="246">
        <f>O272*H272</f>
        <v>0</v>
      </c>
      <c r="Q272" s="246">
        <v>2.0000000000000002E-05</v>
      </c>
      <c r="R272" s="246">
        <f>Q272*H272</f>
        <v>0.00056000000000000006</v>
      </c>
      <c r="S272" s="246">
        <v>0</v>
      </c>
      <c r="T272" s="24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8" t="s">
        <v>717</v>
      </c>
      <c r="AT272" s="248" t="s">
        <v>126</v>
      </c>
      <c r="AU272" s="248" t="s">
        <v>85</v>
      </c>
      <c r="AY272" s="17" t="s">
        <v>122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7" t="s">
        <v>33</v>
      </c>
      <c r="BK272" s="249">
        <f>ROUND(I272*H272,2)</f>
        <v>0</v>
      </c>
      <c r="BL272" s="17" t="s">
        <v>717</v>
      </c>
      <c r="BM272" s="248" t="s">
        <v>997</v>
      </c>
    </row>
    <row r="273" s="13" customFormat="1">
      <c r="A273" s="13"/>
      <c r="B273" s="250"/>
      <c r="C273" s="251"/>
      <c r="D273" s="252" t="s">
        <v>132</v>
      </c>
      <c r="E273" s="253" t="s">
        <v>1</v>
      </c>
      <c r="F273" s="254" t="s">
        <v>552</v>
      </c>
      <c r="G273" s="251"/>
      <c r="H273" s="255">
        <v>28</v>
      </c>
      <c r="I273" s="256"/>
      <c r="J273" s="251"/>
      <c r="K273" s="251"/>
      <c r="L273" s="257"/>
      <c r="M273" s="258"/>
      <c r="N273" s="259"/>
      <c r="O273" s="259"/>
      <c r="P273" s="259"/>
      <c r="Q273" s="259"/>
      <c r="R273" s="259"/>
      <c r="S273" s="259"/>
      <c r="T273" s="26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1" t="s">
        <v>132</v>
      </c>
      <c r="AU273" s="261" t="s">
        <v>85</v>
      </c>
      <c r="AV273" s="13" t="s">
        <v>85</v>
      </c>
      <c r="AW273" s="13" t="s">
        <v>32</v>
      </c>
      <c r="AX273" s="13" t="s">
        <v>76</v>
      </c>
      <c r="AY273" s="261" t="s">
        <v>122</v>
      </c>
    </row>
    <row r="274" s="14" customFormat="1">
      <c r="A274" s="14"/>
      <c r="B274" s="262"/>
      <c r="C274" s="263"/>
      <c r="D274" s="252" t="s">
        <v>132</v>
      </c>
      <c r="E274" s="264" t="s">
        <v>1</v>
      </c>
      <c r="F274" s="265" t="s">
        <v>133</v>
      </c>
      <c r="G274" s="263"/>
      <c r="H274" s="266">
        <v>28</v>
      </c>
      <c r="I274" s="267"/>
      <c r="J274" s="263"/>
      <c r="K274" s="263"/>
      <c r="L274" s="268"/>
      <c r="M274" s="269"/>
      <c r="N274" s="270"/>
      <c r="O274" s="270"/>
      <c r="P274" s="270"/>
      <c r="Q274" s="270"/>
      <c r="R274" s="270"/>
      <c r="S274" s="270"/>
      <c r="T274" s="27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2" t="s">
        <v>132</v>
      </c>
      <c r="AU274" s="272" t="s">
        <v>85</v>
      </c>
      <c r="AV274" s="14" t="s">
        <v>134</v>
      </c>
      <c r="AW274" s="14" t="s">
        <v>32</v>
      </c>
      <c r="AX274" s="14" t="s">
        <v>33</v>
      </c>
      <c r="AY274" s="272" t="s">
        <v>122</v>
      </c>
    </row>
    <row r="275" s="2" customFormat="1" ht="16.5" customHeight="1">
      <c r="A275" s="38"/>
      <c r="B275" s="39"/>
      <c r="C275" s="236" t="s">
        <v>158</v>
      </c>
      <c r="D275" s="236" t="s">
        <v>126</v>
      </c>
      <c r="E275" s="237" t="s">
        <v>998</v>
      </c>
      <c r="F275" s="238" t="s">
        <v>999</v>
      </c>
      <c r="G275" s="239" t="s">
        <v>223</v>
      </c>
      <c r="H275" s="240">
        <v>204</v>
      </c>
      <c r="I275" s="241"/>
      <c r="J275" s="242">
        <f>ROUND(I275*H275,2)</f>
        <v>0</v>
      </c>
      <c r="K275" s="243"/>
      <c r="L275" s="44"/>
      <c r="M275" s="244" t="s">
        <v>1</v>
      </c>
      <c r="N275" s="245" t="s">
        <v>41</v>
      </c>
      <c r="O275" s="91"/>
      <c r="P275" s="246">
        <f>O275*H275</f>
        <v>0</v>
      </c>
      <c r="Q275" s="246">
        <v>0</v>
      </c>
      <c r="R275" s="246">
        <f>Q275*H275</f>
        <v>0</v>
      </c>
      <c r="S275" s="246">
        <v>0</v>
      </c>
      <c r="T275" s="24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8" t="s">
        <v>717</v>
      </c>
      <c r="AT275" s="248" t="s">
        <v>126</v>
      </c>
      <c r="AU275" s="248" t="s">
        <v>85</v>
      </c>
      <c r="AY275" s="17" t="s">
        <v>122</v>
      </c>
      <c r="BE275" s="249">
        <f>IF(N275="základní",J275,0)</f>
        <v>0</v>
      </c>
      <c r="BF275" s="249">
        <f>IF(N275="snížená",J275,0)</f>
        <v>0</v>
      </c>
      <c r="BG275" s="249">
        <f>IF(N275="zákl. přenesená",J275,0)</f>
        <v>0</v>
      </c>
      <c r="BH275" s="249">
        <f>IF(N275="sníž. přenesená",J275,0)</f>
        <v>0</v>
      </c>
      <c r="BI275" s="249">
        <f>IF(N275="nulová",J275,0)</f>
        <v>0</v>
      </c>
      <c r="BJ275" s="17" t="s">
        <v>33</v>
      </c>
      <c r="BK275" s="249">
        <f>ROUND(I275*H275,2)</f>
        <v>0</v>
      </c>
      <c r="BL275" s="17" t="s">
        <v>717</v>
      </c>
      <c r="BM275" s="248" t="s">
        <v>1000</v>
      </c>
    </row>
    <row r="276" s="13" customFormat="1">
      <c r="A276" s="13"/>
      <c r="B276" s="250"/>
      <c r="C276" s="251"/>
      <c r="D276" s="252" t="s">
        <v>132</v>
      </c>
      <c r="E276" s="253" t="s">
        <v>1</v>
      </c>
      <c r="F276" s="254" t="s">
        <v>1001</v>
      </c>
      <c r="G276" s="251"/>
      <c r="H276" s="255">
        <v>204</v>
      </c>
      <c r="I276" s="256"/>
      <c r="J276" s="251"/>
      <c r="K276" s="251"/>
      <c r="L276" s="257"/>
      <c r="M276" s="258"/>
      <c r="N276" s="259"/>
      <c r="O276" s="259"/>
      <c r="P276" s="259"/>
      <c r="Q276" s="259"/>
      <c r="R276" s="259"/>
      <c r="S276" s="259"/>
      <c r="T276" s="26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1" t="s">
        <v>132</v>
      </c>
      <c r="AU276" s="261" t="s">
        <v>85</v>
      </c>
      <c r="AV276" s="13" t="s">
        <v>85</v>
      </c>
      <c r="AW276" s="13" t="s">
        <v>32</v>
      </c>
      <c r="AX276" s="13" t="s">
        <v>76</v>
      </c>
      <c r="AY276" s="261" t="s">
        <v>122</v>
      </c>
    </row>
    <row r="277" s="14" customFormat="1">
      <c r="A277" s="14"/>
      <c r="B277" s="262"/>
      <c r="C277" s="263"/>
      <c r="D277" s="252" t="s">
        <v>132</v>
      </c>
      <c r="E277" s="264" t="s">
        <v>1</v>
      </c>
      <c r="F277" s="265" t="s">
        <v>133</v>
      </c>
      <c r="G277" s="263"/>
      <c r="H277" s="266">
        <v>204</v>
      </c>
      <c r="I277" s="267"/>
      <c r="J277" s="263"/>
      <c r="K277" s="263"/>
      <c r="L277" s="268"/>
      <c r="M277" s="269"/>
      <c r="N277" s="270"/>
      <c r="O277" s="270"/>
      <c r="P277" s="270"/>
      <c r="Q277" s="270"/>
      <c r="R277" s="270"/>
      <c r="S277" s="270"/>
      <c r="T277" s="27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2" t="s">
        <v>132</v>
      </c>
      <c r="AU277" s="272" t="s">
        <v>85</v>
      </c>
      <c r="AV277" s="14" t="s">
        <v>134</v>
      </c>
      <c r="AW277" s="14" t="s">
        <v>32</v>
      </c>
      <c r="AX277" s="14" t="s">
        <v>33</v>
      </c>
      <c r="AY277" s="272" t="s">
        <v>122</v>
      </c>
    </row>
    <row r="278" s="2" customFormat="1" ht="16.5" customHeight="1">
      <c r="A278" s="38"/>
      <c r="B278" s="39"/>
      <c r="C278" s="236" t="s">
        <v>162</v>
      </c>
      <c r="D278" s="236" t="s">
        <v>126</v>
      </c>
      <c r="E278" s="237" t="s">
        <v>1002</v>
      </c>
      <c r="F278" s="238" t="s">
        <v>1003</v>
      </c>
      <c r="G278" s="239" t="s">
        <v>223</v>
      </c>
      <c r="H278" s="240">
        <v>204</v>
      </c>
      <c r="I278" s="241"/>
      <c r="J278" s="242">
        <f>ROUND(I278*H278,2)</f>
        <v>0</v>
      </c>
      <c r="K278" s="243"/>
      <c r="L278" s="44"/>
      <c r="M278" s="244" t="s">
        <v>1</v>
      </c>
      <c r="N278" s="245" t="s">
        <v>41</v>
      </c>
      <c r="O278" s="91"/>
      <c r="P278" s="246">
        <f>O278*H278</f>
        <v>0</v>
      </c>
      <c r="Q278" s="246">
        <v>0.20300000000000001</v>
      </c>
      <c r="R278" s="246">
        <f>Q278*H278</f>
        <v>41.412000000000006</v>
      </c>
      <c r="S278" s="246">
        <v>0</v>
      </c>
      <c r="T278" s="24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8" t="s">
        <v>717</v>
      </c>
      <c r="AT278" s="248" t="s">
        <v>126</v>
      </c>
      <c r="AU278" s="248" t="s">
        <v>85</v>
      </c>
      <c r="AY278" s="17" t="s">
        <v>122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7" t="s">
        <v>33</v>
      </c>
      <c r="BK278" s="249">
        <f>ROUND(I278*H278,2)</f>
        <v>0</v>
      </c>
      <c r="BL278" s="17" t="s">
        <v>717</v>
      </c>
      <c r="BM278" s="248" t="s">
        <v>1004</v>
      </c>
    </row>
    <row r="279" s="13" customFormat="1">
      <c r="A279" s="13"/>
      <c r="B279" s="250"/>
      <c r="C279" s="251"/>
      <c r="D279" s="252" t="s">
        <v>132</v>
      </c>
      <c r="E279" s="253" t="s">
        <v>1</v>
      </c>
      <c r="F279" s="254" t="s">
        <v>1001</v>
      </c>
      <c r="G279" s="251"/>
      <c r="H279" s="255">
        <v>204</v>
      </c>
      <c r="I279" s="256"/>
      <c r="J279" s="251"/>
      <c r="K279" s="251"/>
      <c r="L279" s="257"/>
      <c r="M279" s="258"/>
      <c r="N279" s="259"/>
      <c r="O279" s="259"/>
      <c r="P279" s="259"/>
      <c r="Q279" s="259"/>
      <c r="R279" s="259"/>
      <c r="S279" s="259"/>
      <c r="T279" s="26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1" t="s">
        <v>132</v>
      </c>
      <c r="AU279" s="261" t="s">
        <v>85</v>
      </c>
      <c r="AV279" s="13" t="s">
        <v>85</v>
      </c>
      <c r="AW279" s="13" t="s">
        <v>32</v>
      </c>
      <c r="AX279" s="13" t="s">
        <v>76</v>
      </c>
      <c r="AY279" s="261" t="s">
        <v>122</v>
      </c>
    </row>
    <row r="280" s="14" customFormat="1">
      <c r="A280" s="14"/>
      <c r="B280" s="262"/>
      <c r="C280" s="263"/>
      <c r="D280" s="252" t="s">
        <v>132</v>
      </c>
      <c r="E280" s="264" t="s">
        <v>1</v>
      </c>
      <c r="F280" s="265" t="s">
        <v>133</v>
      </c>
      <c r="G280" s="263"/>
      <c r="H280" s="266">
        <v>204</v>
      </c>
      <c r="I280" s="267"/>
      <c r="J280" s="263"/>
      <c r="K280" s="263"/>
      <c r="L280" s="268"/>
      <c r="M280" s="269"/>
      <c r="N280" s="270"/>
      <c r="O280" s="270"/>
      <c r="P280" s="270"/>
      <c r="Q280" s="270"/>
      <c r="R280" s="270"/>
      <c r="S280" s="270"/>
      <c r="T280" s="27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2" t="s">
        <v>132</v>
      </c>
      <c r="AU280" s="272" t="s">
        <v>85</v>
      </c>
      <c r="AV280" s="14" t="s">
        <v>134</v>
      </c>
      <c r="AW280" s="14" t="s">
        <v>32</v>
      </c>
      <c r="AX280" s="14" t="s">
        <v>33</v>
      </c>
      <c r="AY280" s="272" t="s">
        <v>122</v>
      </c>
    </row>
    <row r="281" s="2" customFormat="1" ht="16.5" customHeight="1">
      <c r="A281" s="38"/>
      <c r="B281" s="39"/>
      <c r="C281" s="236" t="s">
        <v>8</v>
      </c>
      <c r="D281" s="236" t="s">
        <v>126</v>
      </c>
      <c r="E281" s="237" t="s">
        <v>1005</v>
      </c>
      <c r="F281" s="238" t="s">
        <v>1006</v>
      </c>
      <c r="G281" s="239" t="s">
        <v>223</v>
      </c>
      <c r="H281" s="240">
        <v>121</v>
      </c>
      <c r="I281" s="241"/>
      <c r="J281" s="242">
        <f>ROUND(I281*H281,2)</f>
        <v>0</v>
      </c>
      <c r="K281" s="243"/>
      <c r="L281" s="44"/>
      <c r="M281" s="244" t="s">
        <v>1</v>
      </c>
      <c r="N281" s="245" t="s">
        <v>41</v>
      </c>
      <c r="O281" s="91"/>
      <c r="P281" s="246">
        <f>O281*H281</f>
        <v>0</v>
      </c>
      <c r="Q281" s="246">
        <v>6.9999999999999994E-05</v>
      </c>
      <c r="R281" s="246">
        <f>Q281*H281</f>
        <v>0.0084700000000000001</v>
      </c>
      <c r="S281" s="246">
        <v>0</v>
      </c>
      <c r="T281" s="24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8" t="s">
        <v>717</v>
      </c>
      <c r="AT281" s="248" t="s">
        <v>126</v>
      </c>
      <c r="AU281" s="248" t="s">
        <v>85</v>
      </c>
      <c r="AY281" s="17" t="s">
        <v>122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7" t="s">
        <v>33</v>
      </c>
      <c r="BK281" s="249">
        <f>ROUND(I281*H281,2)</f>
        <v>0</v>
      </c>
      <c r="BL281" s="17" t="s">
        <v>717</v>
      </c>
      <c r="BM281" s="248" t="s">
        <v>1007</v>
      </c>
    </row>
    <row r="282" s="13" customFormat="1">
      <c r="A282" s="13"/>
      <c r="B282" s="250"/>
      <c r="C282" s="251"/>
      <c r="D282" s="252" t="s">
        <v>132</v>
      </c>
      <c r="E282" s="253" t="s">
        <v>1</v>
      </c>
      <c r="F282" s="254" t="s">
        <v>663</v>
      </c>
      <c r="G282" s="251"/>
      <c r="H282" s="255">
        <v>121</v>
      </c>
      <c r="I282" s="256"/>
      <c r="J282" s="251"/>
      <c r="K282" s="251"/>
      <c r="L282" s="257"/>
      <c r="M282" s="258"/>
      <c r="N282" s="259"/>
      <c r="O282" s="259"/>
      <c r="P282" s="259"/>
      <c r="Q282" s="259"/>
      <c r="R282" s="259"/>
      <c r="S282" s="259"/>
      <c r="T282" s="26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1" t="s">
        <v>132</v>
      </c>
      <c r="AU282" s="261" t="s">
        <v>85</v>
      </c>
      <c r="AV282" s="13" t="s">
        <v>85</v>
      </c>
      <c r="AW282" s="13" t="s">
        <v>32</v>
      </c>
      <c r="AX282" s="13" t="s">
        <v>76</v>
      </c>
      <c r="AY282" s="261" t="s">
        <v>122</v>
      </c>
    </row>
    <row r="283" s="14" customFormat="1">
      <c r="A283" s="14"/>
      <c r="B283" s="262"/>
      <c r="C283" s="263"/>
      <c r="D283" s="252" t="s">
        <v>132</v>
      </c>
      <c r="E283" s="264" t="s">
        <v>1</v>
      </c>
      <c r="F283" s="265" t="s">
        <v>133</v>
      </c>
      <c r="G283" s="263"/>
      <c r="H283" s="266">
        <v>121</v>
      </c>
      <c r="I283" s="267"/>
      <c r="J283" s="263"/>
      <c r="K283" s="263"/>
      <c r="L283" s="268"/>
      <c r="M283" s="269"/>
      <c r="N283" s="270"/>
      <c r="O283" s="270"/>
      <c r="P283" s="270"/>
      <c r="Q283" s="270"/>
      <c r="R283" s="270"/>
      <c r="S283" s="270"/>
      <c r="T283" s="27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2" t="s">
        <v>132</v>
      </c>
      <c r="AU283" s="272" t="s">
        <v>85</v>
      </c>
      <c r="AV283" s="14" t="s">
        <v>134</v>
      </c>
      <c r="AW283" s="14" t="s">
        <v>32</v>
      </c>
      <c r="AX283" s="14" t="s">
        <v>33</v>
      </c>
      <c r="AY283" s="272" t="s">
        <v>122</v>
      </c>
    </row>
    <row r="284" s="2" customFormat="1" ht="16.5" customHeight="1">
      <c r="A284" s="38"/>
      <c r="B284" s="39"/>
      <c r="C284" s="236" t="s">
        <v>173</v>
      </c>
      <c r="D284" s="236" t="s">
        <v>126</v>
      </c>
      <c r="E284" s="237" t="s">
        <v>1008</v>
      </c>
      <c r="F284" s="238" t="s">
        <v>1009</v>
      </c>
      <c r="G284" s="239" t="s">
        <v>223</v>
      </c>
      <c r="H284" s="240">
        <v>83</v>
      </c>
      <c r="I284" s="241"/>
      <c r="J284" s="242">
        <f>ROUND(I284*H284,2)</f>
        <v>0</v>
      </c>
      <c r="K284" s="243"/>
      <c r="L284" s="44"/>
      <c r="M284" s="244" t="s">
        <v>1</v>
      </c>
      <c r="N284" s="245" t="s">
        <v>41</v>
      </c>
      <c r="O284" s="91"/>
      <c r="P284" s="246">
        <f>O284*H284</f>
        <v>0</v>
      </c>
      <c r="Q284" s="246">
        <v>9.0000000000000006E-05</v>
      </c>
      <c r="R284" s="246">
        <f>Q284*H284</f>
        <v>0.0074700000000000001</v>
      </c>
      <c r="S284" s="246">
        <v>0</v>
      </c>
      <c r="T284" s="247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8" t="s">
        <v>717</v>
      </c>
      <c r="AT284" s="248" t="s">
        <v>126</v>
      </c>
      <c r="AU284" s="248" t="s">
        <v>85</v>
      </c>
      <c r="AY284" s="17" t="s">
        <v>122</v>
      </c>
      <c r="BE284" s="249">
        <f>IF(N284="základní",J284,0)</f>
        <v>0</v>
      </c>
      <c r="BF284" s="249">
        <f>IF(N284="snížená",J284,0)</f>
        <v>0</v>
      </c>
      <c r="BG284" s="249">
        <f>IF(N284="zákl. přenesená",J284,0)</f>
        <v>0</v>
      </c>
      <c r="BH284" s="249">
        <f>IF(N284="sníž. přenesená",J284,0)</f>
        <v>0</v>
      </c>
      <c r="BI284" s="249">
        <f>IF(N284="nulová",J284,0)</f>
        <v>0</v>
      </c>
      <c r="BJ284" s="17" t="s">
        <v>33</v>
      </c>
      <c r="BK284" s="249">
        <f>ROUND(I284*H284,2)</f>
        <v>0</v>
      </c>
      <c r="BL284" s="17" t="s">
        <v>717</v>
      </c>
      <c r="BM284" s="248" t="s">
        <v>1010</v>
      </c>
    </row>
    <row r="285" s="13" customFormat="1">
      <c r="A285" s="13"/>
      <c r="B285" s="250"/>
      <c r="C285" s="251"/>
      <c r="D285" s="252" t="s">
        <v>132</v>
      </c>
      <c r="E285" s="253" t="s">
        <v>1</v>
      </c>
      <c r="F285" s="254" t="s">
        <v>799</v>
      </c>
      <c r="G285" s="251"/>
      <c r="H285" s="255">
        <v>83</v>
      </c>
      <c r="I285" s="256"/>
      <c r="J285" s="251"/>
      <c r="K285" s="251"/>
      <c r="L285" s="257"/>
      <c r="M285" s="258"/>
      <c r="N285" s="259"/>
      <c r="O285" s="259"/>
      <c r="P285" s="259"/>
      <c r="Q285" s="259"/>
      <c r="R285" s="259"/>
      <c r="S285" s="259"/>
      <c r="T285" s="26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1" t="s">
        <v>132</v>
      </c>
      <c r="AU285" s="261" t="s">
        <v>85</v>
      </c>
      <c r="AV285" s="13" t="s">
        <v>85</v>
      </c>
      <c r="AW285" s="13" t="s">
        <v>32</v>
      </c>
      <c r="AX285" s="13" t="s">
        <v>76</v>
      </c>
      <c r="AY285" s="261" t="s">
        <v>122</v>
      </c>
    </row>
    <row r="286" s="14" customFormat="1">
      <c r="A286" s="14"/>
      <c r="B286" s="262"/>
      <c r="C286" s="263"/>
      <c r="D286" s="252" t="s">
        <v>132</v>
      </c>
      <c r="E286" s="264" t="s">
        <v>1</v>
      </c>
      <c r="F286" s="265" t="s">
        <v>133</v>
      </c>
      <c r="G286" s="263"/>
      <c r="H286" s="266">
        <v>83</v>
      </c>
      <c r="I286" s="267"/>
      <c r="J286" s="263"/>
      <c r="K286" s="263"/>
      <c r="L286" s="268"/>
      <c r="M286" s="269"/>
      <c r="N286" s="270"/>
      <c r="O286" s="270"/>
      <c r="P286" s="270"/>
      <c r="Q286" s="270"/>
      <c r="R286" s="270"/>
      <c r="S286" s="270"/>
      <c r="T286" s="27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2" t="s">
        <v>132</v>
      </c>
      <c r="AU286" s="272" t="s">
        <v>85</v>
      </c>
      <c r="AV286" s="14" t="s">
        <v>134</v>
      </c>
      <c r="AW286" s="14" t="s">
        <v>32</v>
      </c>
      <c r="AX286" s="14" t="s">
        <v>33</v>
      </c>
      <c r="AY286" s="272" t="s">
        <v>122</v>
      </c>
    </row>
    <row r="287" s="2" customFormat="1" ht="24" customHeight="1">
      <c r="A287" s="38"/>
      <c r="B287" s="39"/>
      <c r="C287" s="236" t="s">
        <v>631</v>
      </c>
      <c r="D287" s="236" t="s">
        <v>126</v>
      </c>
      <c r="E287" s="237" t="s">
        <v>1011</v>
      </c>
      <c r="F287" s="238" t="s">
        <v>1012</v>
      </c>
      <c r="G287" s="239" t="s">
        <v>223</v>
      </c>
      <c r="H287" s="240">
        <v>31</v>
      </c>
      <c r="I287" s="241"/>
      <c r="J287" s="242">
        <f>ROUND(I287*H287,2)</f>
        <v>0</v>
      </c>
      <c r="K287" s="243"/>
      <c r="L287" s="44"/>
      <c r="M287" s="244" t="s">
        <v>1</v>
      </c>
      <c r="N287" s="245" t="s">
        <v>41</v>
      </c>
      <c r="O287" s="91"/>
      <c r="P287" s="246">
        <f>O287*H287</f>
        <v>0</v>
      </c>
      <c r="Q287" s="246">
        <v>0</v>
      </c>
      <c r="R287" s="246">
        <f>Q287*H287</f>
        <v>0</v>
      </c>
      <c r="S287" s="246">
        <v>0</v>
      </c>
      <c r="T287" s="24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8" t="s">
        <v>173</v>
      </c>
      <c r="AT287" s="248" t="s">
        <v>126</v>
      </c>
      <c r="AU287" s="248" t="s">
        <v>85</v>
      </c>
      <c r="AY287" s="17" t="s">
        <v>122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7" t="s">
        <v>33</v>
      </c>
      <c r="BK287" s="249">
        <f>ROUND(I287*H287,2)</f>
        <v>0</v>
      </c>
      <c r="BL287" s="17" t="s">
        <v>173</v>
      </c>
      <c r="BM287" s="248" t="s">
        <v>1013</v>
      </c>
    </row>
    <row r="288" s="13" customFormat="1">
      <c r="A288" s="13"/>
      <c r="B288" s="250"/>
      <c r="C288" s="251"/>
      <c r="D288" s="252" t="s">
        <v>132</v>
      </c>
      <c r="E288" s="253" t="s">
        <v>1</v>
      </c>
      <c r="F288" s="254" t="s">
        <v>1014</v>
      </c>
      <c r="G288" s="251"/>
      <c r="H288" s="255">
        <v>31</v>
      </c>
      <c r="I288" s="256"/>
      <c r="J288" s="251"/>
      <c r="K288" s="251"/>
      <c r="L288" s="257"/>
      <c r="M288" s="258"/>
      <c r="N288" s="259"/>
      <c r="O288" s="259"/>
      <c r="P288" s="259"/>
      <c r="Q288" s="259"/>
      <c r="R288" s="259"/>
      <c r="S288" s="259"/>
      <c r="T288" s="26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1" t="s">
        <v>132</v>
      </c>
      <c r="AU288" s="261" t="s">
        <v>85</v>
      </c>
      <c r="AV288" s="13" t="s">
        <v>85</v>
      </c>
      <c r="AW288" s="13" t="s">
        <v>32</v>
      </c>
      <c r="AX288" s="13" t="s">
        <v>33</v>
      </c>
      <c r="AY288" s="261" t="s">
        <v>122</v>
      </c>
    </row>
    <row r="289" s="2" customFormat="1" ht="24" customHeight="1">
      <c r="A289" s="38"/>
      <c r="B289" s="39"/>
      <c r="C289" s="290" t="s">
        <v>134</v>
      </c>
      <c r="D289" s="290" t="s">
        <v>363</v>
      </c>
      <c r="E289" s="291" t="s">
        <v>1015</v>
      </c>
      <c r="F289" s="292" t="s">
        <v>1016</v>
      </c>
      <c r="G289" s="293" t="s">
        <v>223</v>
      </c>
      <c r="H289" s="294">
        <v>31</v>
      </c>
      <c r="I289" s="295"/>
      <c r="J289" s="296">
        <f>ROUND(I289*H289,2)</f>
        <v>0</v>
      </c>
      <c r="K289" s="297"/>
      <c r="L289" s="298"/>
      <c r="M289" s="299" t="s">
        <v>1</v>
      </c>
      <c r="N289" s="300" t="s">
        <v>41</v>
      </c>
      <c r="O289" s="91"/>
      <c r="P289" s="246">
        <f>O289*H289</f>
        <v>0</v>
      </c>
      <c r="Q289" s="246">
        <v>8.0000000000000007E-05</v>
      </c>
      <c r="R289" s="246">
        <f>Q289*H289</f>
        <v>0.00248</v>
      </c>
      <c r="S289" s="246">
        <v>0</v>
      </c>
      <c r="T289" s="24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8" t="s">
        <v>605</v>
      </c>
      <c r="AT289" s="248" t="s">
        <v>363</v>
      </c>
      <c r="AU289" s="248" t="s">
        <v>85</v>
      </c>
      <c r="AY289" s="17" t="s">
        <v>122</v>
      </c>
      <c r="BE289" s="249">
        <f>IF(N289="základní",J289,0)</f>
        <v>0</v>
      </c>
      <c r="BF289" s="249">
        <f>IF(N289="snížená",J289,0)</f>
        <v>0</v>
      </c>
      <c r="BG289" s="249">
        <f>IF(N289="zákl. přenesená",J289,0)</f>
        <v>0</v>
      </c>
      <c r="BH289" s="249">
        <f>IF(N289="sníž. přenesená",J289,0)</f>
        <v>0</v>
      </c>
      <c r="BI289" s="249">
        <f>IF(N289="nulová",J289,0)</f>
        <v>0</v>
      </c>
      <c r="BJ289" s="17" t="s">
        <v>33</v>
      </c>
      <c r="BK289" s="249">
        <f>ROUND(I289*H289,2)</f>
        <v>0</v>
      </c>
      <c r="BL289" s="17" t="s">
        <v>605</v>
      </c>
      <c r="BM289" s="248" t="s">
        <v>1017</v>
      </c>
    </row>
    <row r="290" s="13" customFormat="1">
      <c r="A290" s="13"/>
      <c r="B290" s="250"/>
      <c r="C290" s="251"/>
      <c r="D290" s="252" t="s">
        <v>132</v>
      </c>
      <c r="E290" s="253" t="s">
        <v>1</v>
      </c>
      <c r="F290" s="254" t="s">
        <v>836</v>
      </c>
      <c r="G290" s="251"/>
      <c r="H290" s="255">
        <v>31</v>
      </c>
      <c r="I290" s="256"/>
      <c r="J290" s="251"/>
      <c r="K290" s="251"/>
      <c r="L290" s="257"/>
      <c r="M290" s="258"/>
      <c r="N290" s="259"/>
      <c r="O290" s="259"/>
      <c r="P290" s="259"/>
      <c r="Q290" s="259"/>
      <c r="R290" s="259"/>
      <c r="S290" s="259"/>
      <c r="T290" s="26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1" t="s">
        <v>132</v>
      </c>
      <c r="AU290" s="261" t="s">
        <v>85</v>
      </c>
      <c r="AV290" s="13" t="s">
        <v>85</v>
      </c>
      <c r="AW290" s="13" t="s">
        <v>32</v>
      </c>
      <c r="AX290" s="13" t="s">
        <v>76</v>
      </c>
      <c r="AY290" s="261" t="s">
        <v>122</v>
      </c>
    </row>
    <row r="291" s="14" customFormat="1">
      <c r="A291" s="14"/>
      <c r="B291" s="262"/>
      <c r="C291" s="263"/>
      <c r="D291" s="252" t="s">
        <v>132</v>
      </c>
      <c r="E291" s="264" t="s">
        <v>1</v>
      </c>
      <c r="F291" s="265" t="s">
        <v>133</v>
      </c>
      <c r="G291" s="263"/>
      <c r="H291" s="266">
        <v>31</v>
      </c>
      <c r="I291" s="267"/>
      <c r="J291" s="263"/>
      <c r="K291" s="263"/>
      <c r="L291" s="268"/>
      <c r="M291" s="269"/>
      <c r="N291" s="270"/>
      <c r="O291" s="270"/>
      <c r="P291" s="270"/>
      <c r="Q291" s="270"/>
      <c r="R291" s="270"/>
      <c r="S291" s="270"/>
      <c r="T291" s="27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2" t="s">
        <v>132</v>
      </c>
      <c r="AU291" s="272" t="s">
        <v>85</v>
      </c>
      <c r="AV291" s="14" t="s">
        <v>134</v>
      </c>
      <c r="AW291" s="14" t="s">
        <v>32</v>
      </c>
      <c r="AX291" s="14" t="s">
        <v>33</v>
      </c>
      <c r="AY291" s="272" t="s">
        <v>122</v>
      </c>
    </row>
    <row r="292" s="2" customFormat="1" ht="24" customHeight="1">
      <c r="A292" s="38"/>
      <c r="B292" s="39"/>
      <c r="C292" s="236" t="s">
        <v>178</v>
      </c>
      <c r="D292" s="236" t="s">
        <v>126</v>
      </c>
      <c r="E292" s="237" t="s">
        <v>1018</v>
      </c>
      <c r="F292" s="238" t="s">
        <v>1019</v>
      </c>
      <c r="G292" s="239" t="s">
        <v>223</v>
      </c>
      <c r="H292" s="240">
        <v>204</v>
      </c>
      <c r="I292" s="241"/>
      <c r="J292" s="242">
        <f>ROUND(I292*H292,2)</f>
        <v>0</v>
      </c>
      <c r="K292" s="243"/>
      <c r="L292" s="44"/>
      <c r="M292" s="244" t="s">
        <v>1</v>
      </c>
      <c r="N292" s="245" t="s">
        <v>41</v>
      </c>
      <c r="O292" s="91"/>
      <c r="P292" s="246">
        <f>O292*H292</f>
        <v>0</v>
      </c>
      <c r="Q292" s="246">
        <v>0</v>
      </c>
      <c r="R292" s="246">
        <f>Q292*H292</f>
        <v>0</v>
      </c>
      <c r="S292" s="246">
        <v>0</v>
      </c>
      <c r="T292" s="247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8" t="s">
        <v>717</v>
      </c>
      <c r="AT292" s="248" t="s">
        <v>126</v>
      </c>
      <c r="AU292" s="248" t="s">
        <v>85</v>
      </c>
      <c r="AY292" s="17" t="s">
        <v>122</v>
      </c>
      <c r="BE292" s="249">
        <f>IF(N292="základní",J292,0)</f>
        <v>0</v>
      </c>
      <c r="BF292" s="249">
        <f>IF(N292="snížená",J292,0)</f>
        <v>0</v>
      </c>
      <c r="BG292" s="249">
        <f>IF(N292="zákl. přenesená",J292,0)</f>
        <v>0</v>
      </c>
      <c r="BH292" s="249">
        <f>IF(N292="sníž. přenesená",J292,0)</f>
        <v>0</v>
      </c>
      <c r="BI292" s="249">
        <f>IF(N292="nulová",J292,0)</f>
        <v>0</v>
      </c>
      <c r="BJ292" s="17" t="s">
        <v>33</v>
      </c>
      <c r="BK292" s="249">
        <f>ROUND(I292*H292,2)</f>
        <v>0</v>
      </c>
      <c r="BL292" s="17" t="s">
        <v>717</v>
      </c>
      <c r="BM292" s="248" t="s">
        <v>1020</v>
      </c>
    </row>
    <row r="293" s="13" customFormat="1">
      <c r="A293" s="13"/>
      <c r="B293" s="250"/>
      <c r="C293" s="251"/>
      <c r="D293" s="252" t="s">
        <v>132</v>
      </c>
      <c r="E293" s="253" t="s">
        <v>1</v>
      </c>
      <c r="F293" s="254" t="s">
        <v>1001</v>
      </c>
      <c r="G293" s="251"/>
      <c r="H293" s="255">
        <v>204</v>
      </c>
      <c r="I293" s="256"/>
      <c r="J293" s="251"/>
      <c r="K293" s="251"/>
      <c r="L293" s="257"/>
      <c r="M293" s="258"/>
      <c r="N293" s="259"/>
      <c r="O293" s="259"/>
      <c r="P293" s="259"/>
      <c r="Q293" s="259"/>
      <c r="R293" s="259"/>
      <c r="S293" s="259"/>
      <c r="T293" s="26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1" t="s">
        <v>132</v>
      </c>
      <c r="AU293" s="261" t="s">
        <v>85</v>
      </c>
      <c r="AV293" s="13" t="s">
        <v>85</v>
      </c>
      <c r="AW293" s="13" t="s">
        <v>32</v>
      </c>
      <c r="AX293" s="13" t="s">
        <v>76</v>
      </c>
      <c r="AY293" s="261" t="s">
        <v>122</v>
      </c>
    </row>
    <row r="294" s="14" customFormat="1">
      <c r="A294" s="14"/>
      <c r="B294" s="262"/>
      <c r="C294" s="263"/>
      <c r="D294" s="252" t="s">
        <v>132</v>
      </c>
      <c r="E294" s="264" t="s">
        <v>1</v>
      </c>
      <c r="F294" s="265" t="s">
        <v>133</v>
      </c>
      <c r="G294" s="263"/>
      <c r="H294" s="266">
        <v>204</v>
      </c>
      <c r="I294" s="267"/>
      <c r="J294" s="263"/>
      <c r="K294" s="263"/>
      <c r="L294" s="268"/>
      <c r="M294" s="269"/>
      <c r="N294" s="270"/>
      <c r="O294" s="270"/>
      <c r="P294" s="270"/>
      <c r="Q294" s="270"/>
      <c r="R294" s="270"/>
      <c r="S294" s="270"/>
      <c r="T294" s="27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2" t="s">
        <v>132</v>
      </c>
      <c r="AU294" s="272" t="s">
        <v>85</v>
      </c>
      <c r="AV294" s="14" t="s">
        <v>134</v>
      </c>
      <c r="AW294" s="14" t="s">
        <v>32</v>
      </c>
      <c r="AX294" s="14" t="s">
        <v>33</v>
      </c>
      <c r="AY294" s="272" t="s">
        <v>122</v>
      </c>
    </row>
    <row r="295" s="2" customFormat="1" ht="16.5" customHeight="1">
      <c r="A295" s="38"/>
      <c r="B295" s="39"/>
      <c r="C295" s="236" t="s">
        <v>398</v>
      </c>
      <c r="D295" s="236" t="s">
        <v>126</v>
      </c>
      <c r="E295" s="237" t="s">
        <v>1021</v>
      </c>
      <c r="F295" s="238" t="s">
        <v>1022</v>
      </c>
      <c r="G295" s="239" t="s">
        <v>203</v>
      </c>
      <c r="H295" s="240">
        <v>72</v>
      </c>
      <c r="I295" s="241"/>
      <c r="J295" s="242">
        <f>ROUND(I295*H295,2)</f>
        <v>0</v>
      </c>
      <c r="K295" s="243"/>
      <c r="L295" s="44"/>
      <c r="M295" s="244" t="s">
        <v>1</v>
      </c>
      <c r="N295" s="245" t="s">
        <v>41</v>
      </c>
      <c r="O295" s="91"/>
      <c r="P295" s="246">
        <f>O295*H295</f>
        <v>0</v>
      </c>
      <c r="Q295" s="246">
        <v>0</v>
      </c>
      <c r="R295" s="246">
        <f>Q295*H295</f>
        <v>0</v>
      </c>
      <c r="S295" s="246">
        <v>0</v>
      </c>
      <c r="T295" s="247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8" t="s">
        <v>717</v>
      </c>
      <c r="AT295" s="248" t="s">
        <v>126</v>
      </c>
      <c r="AU295" s="248" t="s">
        <v>85</v>
      </c>
      <c r="AY295" s="17" t="s">
        <v>122</v>
      </c>
      <c r="BE295" s="249">
        <f>IF(N295="základní",J295,0)</f>
        <v>0</v>
      </c>
      <c r="BF295" s="249">
        <f>IF(N295="snížená",J295,0)</f>
        <v>0</v>
      </c>
      <c r="BG295" s="249">
        <f>IF(N295="zákl. přenesená",J295,0)</f>
        <v>0</v>
      </c>
      <c r="BH295" s="249">
        <f>IF(N295="sníž. přenesená",J295,0)</f>
        <v>0</v>
      </c>
      <c r="BI295" s="249">
        <f>IF(N295="nulová",J295,0)</f>
        <v>0</v>
      </c>
      <c r="BJ295" s="17" t="s">
        <v>33</v>
      </c>
      <c r="BK295" s="249">
        <f>ROUND(I295*H295,2)</f>
        <v>0</v>
      </c>
      <c r="BL295" s="17" t="s">
        <v>717</v>
      </c>
      <c r="BM295" s="248" t="s">
        <v>1023</v>
      </c>
    </row>
    <row r="296" s="13" customFormat="1">
      <c r="A296" s="13"/>
      <c r="B296" s="250"/>
      <c r="C296" s="251"/>
      <c r="D296" s="252" t="s">
        <v>132</v>
      </c>
      <c r="E296" s="253" t="s">
        <v>1</v>
      </c>
      <c r="F296" s="254" t="s">
        <v>258</v>
      </c>
      <c r="G296" s="251"/>
      <c r="H296" s="255">
        <v>72</v>
      </c>
      <c r="I296" s="256"/>
      <c r="J296" s="251"/>
      <c r="K296" s="251"/>
      <c r="L296" s="257"/>
      <c r="M296" s="258"/>
      <c r="N296" s="259"/>
      <c r="O296" s="259"/>
      <c r="P296" s="259"/>
      <c r="Q296" s="259"/>
      <c r="R296" s="259"/>
      <c r="S296" s="259"/>
      <c r="T296" s="26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1" t="s">
        <v>132</v>
      </c>
      <c r="AU296" s="261" t="s">
        <v>85</v>
      </c>
      <c r="AV296" s="13" t="s">
        <v>85</v>
      </c>
      <c r="AW296" s="13" t="s">
        <v>32</v>
      </c>
      <c r="AX296" s="13" t="s">
        <v>76</v>
      </c>
      <c r="AY296" s="261" t="s">
        <v>122</v>
      </c>
    </row>
    <row r="297" s="14" customFormat="1">
      <c r="A297" s="14"/>
      <c r="B297" s="262"/>
      <c r="C297" s="263"/>
      <c r="D297" s="252" t="s">
        <v>132</v>
      </c>
      <c r="E297" s="264" t="s">
        <v>1</v>
      </c>
      <c r="F297" s="265" t="s">
        <v>133</v>
      </c>
      <c r="G297" s="263"/>
      <c r="H297" s="266">
        <v>72</v>
      </c>
      <c r="I297" s="267"/>
      <c r="J297" s="263"/>
      <c r="K297" s="263"/>
      <c r="L297" s="268"/>
      <c r="M297" s="269"/>
      <c r="N297" s="270"/>
      <c r="O297" s="270"/>
      <c r="P297" s="270"/>
      <c r="Q297" s="270"/>
      <c r="R297" s="270"/>
      <c r="S297" s="270"/>
      <c r="T297" s="27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2" t="s">
        <v>132</v>
      </c>
      <c r="AU297" s="272" t="s">
        <v>85</v>
      </c>
      <c r="AV297" s="14" t="s">
        <v>134</v>
      </c>
      <c r="AW297" s="14" t="s">
        <v>32</v>
      </c>
      <c r="AX297" s="14" t="s">
        <v>33</v>
      </c>
      <c r="AY297" s="272" t="s">
        <v>122</v>
      </c>
    </row>
    <row r="298" s="2" customFormat="1" ht="16.5" customHeight="1">
      <c r="A298" s="38"/>
      <c r="B298" s="39"/>
      <c r="C298" s="236" t="s">
        <v>7</v>
      </c>
      <c r="D298" s="236" t="s">
        <v>126</v>
      </c>
      <c r="E298" s="237" t="s">
        <v>1024</v>
      </c>
      <c r="F298" s="238" t="s">
        <v>1025</v>
      </c>
      <c r="G298" s="239" t="s">
        <v>203</v>
      </c>
      <c r="H298" s="240">
        <v>10</v>
      </c>
      <c r="I298" s="241"/>
      <c r="J298" s="242">
        <f>ROUND(I298*H298,2)</f>
        <v>0</v>
      </c>
      <c r="K298" s="243"/>
      <c r="L298" s="44"/>
      <c r="M298" s="244" t="s">
        <v>1</v>
      </c>
      <c r="N298" s="245" t="s">
        <v>41</v>
      </c>
      <c r="O298" s="91"/>
      <c r="P298" s="246">
        <f>O298*H298</f>
        <v>0</v>
      </c>
      <c r="Q298" s="246">
        <v>0</v>
      </c>
      <c r="R298" s="246">
        <f>Q298*H298</f>
        <v>0</v>
      </c>
      <c r="S298" s="246">
        <v>0</v>
      </c>
      <c r="T298" s="247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8" t="s">
        <v>717</v>
      </c>
      <c r="AT298" s="248" t="s">
        <v>126</v>
      </c>
      <c r="AU298" s="248" t="s">
        <v>85</v>
      </c>
      <c r="AY298" s="17" t="s">
        <v>122</v>
      </c>
      <c r="BE298" s="249">
        <f>IF(N298="základní",J298,0)</f>
        <v>0</v>
      </c>
      <c r="BF298" s="249">
        <f>IF(N298="snížená",J298,0)</f>
        <v>0</v>
      </c>
      <c r="BG298" s="249">
        <f>IF(N298="zákl. přenesená",J298,0)</f>
        <v>0</v>
      </c>
      <c r="BH298" s="249">
        <f>IF(N298="sníž. přenesená",J298,0)</f>
        <v>0</v>
      </c>
      <c r="BI298" s="249">
        <f>IF(N298="nulová",J298,0)</f>
        <v>0</v>
      </c>
      <c r="BJ298" s="17" t="s">
        <v>33</v>
      </c>
      <c r="BK298" s="249">
        <f>ROUND(I298*H298,2)</f>
        <v>0</v>
      </c>
      <c r="BL298" s="17" t="s">
        <v>717</v>
      </c>
      <c r="BM298" s="248" t="s">
        <v>1026</v>
      </c>
    </row>
    <row r="299" s="13" customFormat="1">
      <c r="A299" s="13"/>
      <c r="B299" s="250"/>
      <c r="C299" s="251"/>
      <c r="D299" s="252" t="s">
        <v>132</v>
      </c>
      <c r="E299" s="253" t="s">
        <v>1</v>
      </c>
      <c r="F299" s="254" t="s">
        <v>145</v>
      </c>
      <c r="G299" s="251"/>
      <c r="H299" s="255">
        <v>10</v>
      </c>
      <c r="I299" s="256"/>
      <c r="J299" s="251"/>
      <c r="K299" s="251"/>
      <c r="L299" s="257"/>
      <c r="M299" s="258"/>
      <c r="N299" s="259"/>
      <c r="O299" s="259"/>
      <c r="P299" s="259"/>
      <c r="Q299" s="259"/>
      <c r="R299" s="259"/>
      <c r="S299" s="259"/>
      <c r="T299" s="26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1" t="s">
        <v>132</v>
      </c>
      <c r="AU299" s="261" t="s">
        <v>85</v>
      </c>
      <c r="AV299" s="13" t="s">
        <v>85</v>
      </c>
      <c r="AW299" s="13" t="s">
        <v>32</v>
      </c>
      <c r="AX299" s="13" t="s">
        <v>76</v>
      </c>
      <c r="AY299" s="261" t="s">
        <v>122</v>
      </c>
    </row>
    <row r="300" s="14" customFormat="1">
      <c r="A300" s="14"/>
      <c r="B300" s="262"/>
      <c r="C300" s="263"/>
      <c r="D300" s="252" t="s">
        <v>132</v>
      </c>
      <c r="E300" s="264" t="s">
        <v>1</v>
      </c>
      <c r="F300" s="265" t="s">
        <v>133</v>
      </c>
      <c r="G300" s="263"/>
      <c r="H300" s="266">
        <v>10</v>
      </c>
      <c r="I300" s="267"/>
      <c r="J300" s="263"/>
      <c r="K300" s="263"/>
      <c r="L300" s="268"/>
      <c r="M300" s="276"/>
      <c r="N300" s="277"/>
      <c r="O300" s="277"/>
      <c r="P300" s="277"/>
      <c r="Q300" s="277"/>
      <c r="R300" s="277"/>
      <c r="S300" s="277"/>
      <c r="T300" s="27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2" t="s">
        <v>132</v>
      </c>
      <c r="AU300" s="272" t="s">
        <v>85</v>
      </c>
      <c r="AV300" s="14" t="s">
        <v>134</v>
      </c>
      <c r="AW300" s="14" t="s">
        <v>32</v>
      </c>
      <c r="AX300" s="14" t="s">
        <v>33</v>
      </c>
      <c r="AY300" s="272" t="s">
        <v>122</v>
      </c>
    </row>
    <row r="301" s="2" customFormat="1" ht="6.96" customHeight="1">
      <c r="A301" s="38"/>
      <c r="B301" s="66"/>
      <c r="C301" s="67"/>
      <c r="D301" s="67"/>
      <c r="E301" s="67"/>
      <c r="F301" s="67"/>
      <c r="G301" s="67"/>
      <c r="H301" s="67"/>
      <c r="I301" s="183"/>
      <c r="J301" s="67"/>
      <c r="K301" s="67"/>
      <c r="L301" s="44"/>
      <c r="M301" s="38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</row>
  </sheetData>
  <sheetProtection sheet="1" autoFilter="0" formatColumns="0" formatRows="0" objects="1" scenarios="1" spinCount="100000" saltValue="0/MsBMwXcTRCZF9qJkCjpEwHhJl7++JvbNape4haZlJryXY4oZjjhrBEVgi3Obhvn/sy/njVgBSn4empmqjOeg==" hashValue="0T5fScH34iC4nNK6vxpC993/Z1qRVKxMhc5GpyGF2z82gAZAsdHBSlu0qLgMlLtIG/mBArJhwcozoPnzGYa5Kw==" algorithmName="SHA-512" password="CC35"/>
  <autoFilter ref="C125:K30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Josef Jambura</dc:creator>
  <cp:lastModifiedBy>Josef Jambura</cp:lastModifiedBy>
  <dcterms:created xsi:type="dcterms:W3CDTF">2020-01-09T10:56:12Z</dcterms:created>
  <dcterms:modified xsi:type="dcterms:W3CDTF">2020-01-09T10:56:20Z</dcterms:modified>
</cp:coreProperties>
</file>